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DYNAMIC - Tarif ULM 2014" sheetId="1" r:id="rId1"/>
  </sheets>
  <definedNames>
    <definedName name="_xlnm.Print_Area" localSheetId="0">'DYNAMIC - Tarif ULM 2014'!$A$1:$G$118</definedName>
  </definedNames>
  <calcPr fullCalcOnLoad="1"/>
</workbook>
</file>

<file path=xl/sharedStrings.xml><?xml version="1.0" encoding="utf-8"?>
<sst xmlns="http://schemas.openxmlformats.org/spreadsheetml/2006/main" count="114" uniqueCount="112">
  <si>
    <t>Total € HT</t>
  </si>
  <si>
    <t>Moteur et hélices</t>
  </si>
  <si>
    <t>Tapis de sol</t>
  </si>
  <si>
    <t>si choisi</t>
  </si>
  <si>
    <t>Taper 1</t>
  </si>
  <si>
    <t xml:space="preserve">Tarifs et masses </t>
  </si>
  <si>
    <t>Masse (kg)</t>
  </si>
  <si>
    <t>Tréteaux pour inspections (3 pièces)</t>
  </si>
  <si>
    <t xml:space="preserve">Carénages de roues (train fixe) </t>
  </si>
  <si>
    <t>Fenêtre coulissante coté droit (gauche de série)</t>
  </si>
  <si>
    <t>Réservoirs 125 litres</t>
  </si>
  <si>
    <t xml:space="preserve">Masse </t>
  </si>
  <si>
    <t>Tarif TTC (€)</t>
  </si>
  <si>
    <t>Tarif HT (€)</t>
  </si>
  <si>
    <t>Tarif TTC(€)</t>
  </si>
  <si>
    <t>Train d'atterrissage</t>
  </si>
  <si>
    <t>Parachute</t>
  </si>
  <si>
    <t>Strobes, phares</t>
  </si>
  <si>
    <t>Cockpit, Confort, ergonomie</t>
  </si>
  <si>
    <t>Sellerie « Confort » (sièges et pochettes en cuir)</t>
  </si>
  <si>
    <t>Fuselage tout carbone</t>
  </si>
  <si>
    <t>Bouchons de réservoirs verrouillables, inox</t>
  </si>
  <si>
    <t>Strobe de fuselage (2 pièces)</t>
  </si>
  <si>
    <t>Total € TTC :</t>
  </si>
  <si>
    <t>OPTIONS :</t>
  </si>
  <si>
    <t>Vos options :</t>
  </si>
  <si>
    <t>Harnais 4 points certifié en remplacement harnais standard</t>
  </si>
  <si>
    <t>Hélice tripale DUC Windspoon pour remorquage</t>
  </si>
  <si>
    <t>Phares d’atterrissage (2 pièces, LED, capot moteur)</t>
  </si>
  <si>
    <t>Voltmètre</t>
  </si>
  <si>
    <t>Masse</t>
  </si>
  <si>
    <t>Aération supplémentaire par circuit chauffage</t>
  </si>
  <si>
    <t>Bouchons de réservoirs verrouillables, bakélite</t>
  </si>
  <si>
    <t>Compas vertical</t>
  </si>
  <si>
    <t>Manche en bois</t>
  </si>
  <si>
    <t>Sélécteur de réservoir Andair</t>
  </si>
  <si>
    <t>Boîte à air et réchauffage carburateurs manuel</t>
  </si>
  <si>
    <t>Train tricycle rentrant hydraulique</t>
  </si>
  <si>
    <t>50 % à la commande, solde à la livraison (départ de l'usine)</t>
  </si>
  <si>
    <t xml:space="preserve">TOTAL </t>
  </si>
  <si>
    <t xml:space="preserve">► Conditions de paiement : </t>
  </si>
  <si>
    <t>&gt; Instruments moteur : compte tours, pression d'huile, température d'huile et cylindre, horamètre Hobbs, volet de radiateur d'huile.</t>
  </si>
  <si>
    <t>&gt; Livré Haguenau, formation machine jusqu'à 5 heures.</t>
  </si>
  <si>
    <t>Masse :</t>
  </si>
  <si>
    <t>Dynamic WT9 ULM</t>
  </si>
  <si>
    <t xml:space="preserve">Chauffage cabine </t>
  </si>
  <si>
    <t>Winglets</t>
  </si>
  <si>
    <t xml:space="preserve">Réservoirs 100 litres </t>
  </si>
  <si>
    <t>Débimètre et pression d'essence</t>
  </si>
  <si>
    <t>EFIS Dynon Skyview 7" (EMS, batterie, GPS)</t>
  </si>
  <si>
    <t>Pilote automatique pour Skyview</t>
  </si>
  <si>
    <t>EFIS Dynon Skyview 10" (EMS, batterie, GPS)</t>
  </si>
  <si>
    <t xml:space="preserve">Equipement de série : </t>
  </si>
  <si>
    <t xml:space="preserve">&gt; Commandes : Volets 4 positions, mécaniques, compensateur de profondeur mécanique. Bandes de finition sur les gouvernes </t>
  </si>
  <si>
    <r>
      <t xml:space="preserve">&gt; </t>
    </r>
    <r>
      <rPr>
        <b/>
        <sz val="7"/>
        <rFont val="Calibri"/>
        <family val="2"/>
      </rPr>
      <t xml:space="preserve">Cellule WT9 Dynamic en composite carbone et verre, finition peinture, train fixe, Carte d'identification française, </t>
    </r>
  </si>
  <si>
    <t>&gt; Double commande, y compris freins de roue. Décoration au choix sur le fuselage et immatriculation par adhésifs.</t>
  </si>
  <si>
    <t>&gt; Sellerie tissus avec un coussin réhausseur, verrière plexi 3mm, fenestron coulissant à gauche, prise allume cigare, supports de casques</t>
  </si>
  <si>
    <t>&gt; Manuels de vol et d'utilisation en français.</t>
  </si>
  <si>
    <t>Verrière teintée bleue ou brun</t>
  </si>
  <si>
    <t xml:space="preserve">Fenêtre arrière </t>
  </si>
  <si>
    <t>Repose têtes amovibles</t>
  </si>
  <si>
    <t>Ecopes d'aération sur les fenstrons</t>
  </si>
  <si>
    <t>Deuxième coussin rehausseur  pour petits gabarits (1 en série)</t>
  </si>
  <si>
    <t>Technique, design</t>
  </si>
  <si>
    <t>Saumons profilés version 2011</t>
  </si>
  <si>
    <t>Strobes et feux de position Aveo-Flash LSA</t>
  </si>
  <si>
    <t>Strobe de fuselage LED Aveo Minimax</t>
  </si>
  <si>
    <t>Packs Avionique</t>
  </si>
  <si>
    <t>Pilote automatique pour versions non EFIS (Trutrak digiflight II VS</t>
  </si>
  <si>
    <t>Deuxième écran Skyview 7"</t>
  </si>
  <si>
    <t>Deuxième écran Skyview 10"</t>
  </si>
  <si>
    <t>Tous appareils montés, câblés, testés par atelier</t>
  </si>
  <si>
    <t>Pack radio-transpondeur FUNKWERK ATR833-TRT800H-Intercom</t>
  </si>
  <si>
    <t>Avionique GPS, installation incluse</t>
  </si>
  <si>
    <t>GPS AVMAP EKP IV C intégré fixe</t>
  </si>
  <si>
    <t>GPS Garmin Aera 500 avec support amovible gizmo</t>
  </si>
  <si>
    <t>GPS Garmin Aera 550 avec support amovible gizmo</t>
  </si>
  <si>
    <t>GPS Garmin 695,intégré fixe</t>
  </si>
  <si>
    <t>Chronomètre (Thommen ou Navitec)</t>
  </si>
  <si>
    <t>Conservateur de cap 80 mm</t>
  </si>
  <si>
    <t>Indicateur VOR 80 mm GARMIN GI106</t>
  </si>
  <si>
    <t xml:space="preserve">Horizon Artificiel </t>
  </si>
  <si>
    <t>Pression d'admission (sauf versions EFIS)</t>
  </si>
  <si>
    <t>Débimètre et pression d'essence TL2524 (sauf versions EFIS)</t>
  </si>
  <si>
    <t>Boîte de mélange GARMIN GA240</t>
  </si>
  <si>
    <t>GPS VHF - GNS430</t>
  </si>
  <si>
    <t>Enrouleur pour remorquage, avec guillotine, 50 m de câble et rétro.</t>
  </si>
  <si>
    <t>Crochet de remorquage avec retro, commande au tableau de bord</t>
  </si>
  <si>
    <t>Parachute Magnum 501 (MTOW 500 kg)</t>
  </si>
  <si>
    <t>&gt; Circuit carburant avec réservoirs (75 l), jauge et sélecteur de réservoir, bouchons de réservoirs en bakélite. Trappe d'huile, prise de parc.</t>
  </si>
  <si>
    <t xml:space="preserve">&gt; Freins à disques hydrauliques commandés sur la console centrale. Position frein de parc. Pneus 14x4 400.6(principal) et 13x5 (avant). </t>
  </si>
  <si>
    <t>Housse de verrière et capot AEROBACHE</t>
  </si>
  <si>
    <t>Housse de verrière XRAY COVER</t>
  </si>
  <si>
    <t xml:space="preserve">GPS AVMAP EKP V intégré </t>
  </si>
  <si>
    <t>Freins Beringer, roues alu, limiteur de pression, roues et pneus 400-6</t>
  </si>
  <si>
    <t>Freins Beringer, roues alu, limiteur de pression, roues et pneus 600-6</t>
  </si>
  <si>
    <t>Calorstats sur cuircuits eau et huile</t>
  </si>
  <si>
    <t>Autres options</t>
  </si>
  <si>
    <t>GPS Garmin 795,intégré</t>
  </si>
  <si>
    <t>&gt; Moteur Rotax 912 ULSFR 100 CV, échappement Inox, hélice tripale DUC (renfort inconel), réglable au sol, volet d'huile, génératrice 250W/12V</t>
  </si>
  <si>
    <t>&gt; Instruments de base : Anémomètre, altimètre 1 aiguille, bille, compas Airpath, fermeture verrière à clé.</t>
  </si>
  <si>
    <t>supplément Roues basses pression sur Beringer 6" avec déflecteur (train fixe)</t>
  </si>
  <si>
    <r>
      <rPr>
        <sz val="7"/>
        <rFont val="Arial"/>
        <family val="2"/>
      </rPr>
      <t>►</t>
    </r>
    <r>
      <rPr>
        <sz val="7"/>
        <rFont val="Calibri"/>
        <family val="2"/>
      </rPr>
      <t xml:space="preserve"> Garantie : 2 ans sans limitations d'heures (cellule et avionique), 18 mois / 100 heures (moteur) </t>
    </r>
  </si>
  <si>
    <r>
      <rPr>
        <sz val="7"/>
        <rFont val="Arial"/>
        <family val="2"/>
      </rPr>
      <t>►</t>
    </r>
    <r>
      <rPr>
        <sz val="7"/>
        <rFont val="Calibri"/>
        <family val="2"/>
      </rPr>
      <t xml:space="preserve"> Délais : 6-8 mois environ, à confirmer</t>
    </r>
  </si>
  <si>
    <t>Boîte à air et réchauffage carburateurs automatique (train fixe uniquement)</t>
  </si>
  <si>
    <t>Hélice EVRA Performance Line tripale ou Duc Flash</t>
  </si>
  <si>
    <t>Rideau pare soleil</t>
  </si>
  <si>
    <t>Rotax 912 iS Sport</t>
  </si>
  <si>
    <t>Réservoir 146 litres en supplément des 126 litres</t>
  </si>
  <si>
    <t>TVA (20%):</t>
  </si>
  <si>
    <t>Pack radio-transpondeur TRIG TT21 / TY91</t>
  </si>
  <si>
    <t>Hélice à constant speed electrique Woodcomp SR2/3000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</si>
</sst>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S_k_-;\-* #,##0.00\ _S_k_-;_-* &quot;-&quot;??\ _S_k_-;_-@_-"/>
    <numFmt numFmtId="173" formatCode="_-* #,##0\ _S_k_-;\-* #,##0\ _S_k_-;_-* &quot;-&quot;??\ _S_k_-;_-@_-"/>
    <numFmt numFmtId="174" formatCode="_-* #,##0.00\ [$€-1]_-;\-* #,##0.00\ [$€-1]_-;_-* &quot;-&quot;??\ [$€-1]_-"/>
    <numFmt numFmtId="175" formatCode="[$-F800]dddd\,\ mmmm\ dd\,\ yyyy"/>
    <numFmt numFmtId="176" formatCode="[$-40C]dddd\ d\ mmmm\ yyyy"/>
    <numFmt numFmtId="177" formatCode="[$-40C]dddd\ d\ mmmm\ yy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7"/>
      <name val="Calibri"/>
      <family val="2"/>
    </font>
    <font>
      <b/>
      <sz val="7"/>
      <color indexed="10"/>
      <name val="Calibri"/>
      <family val="2"/>
    </font>
    <font>
      <sz val="7"/>
      <name val="Calibri"/>
      <family val="2"/>
    </font>
    <font>
      <sz val="7"/>
      <color indexed="10"/>
      <name val="Calibri"/>
      <family val="2"/>
    </font>
    <font>
      <u val="singleAccounting"/>
      <sz val="7"/>
      <name val="Calibri"/>
      <family val="2"/>
    </font>
    <font>
      <b/>
      <u val="singleAccounting"/>
      <sz val="7"/>
      <color indexed="10"/>
      <name val="Calibri"/>
      <family val="2"/>
    </font>
    <font>
      <b/>
      <sz val="10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 CE"/>
      <family val="0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7">
    <xf numFmtId="0" fontId="0" fillId="0" borderId="0" xfId="0" applyAlignment="1">
      <alignment/>
    </xf>
    <xf numFmtId="171" fontId="4" fillId="0" borderId="0" xfId="48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2" fontId="5" fillId="0" borderId="0" xfId="48" applyFont="1" applyFill="1" applyBorder="1" applyAlignment="1">
      <alignment vertical="center"/>
    </xf>
    <xf numFmtId="172" fontId="5" fillId="0" borderId="10" xfId="48" applyFont="1" applyFill="1" applyBorder="1" applyAlignment="1">
      <alignment vertical="center"/>
    </xf>
    <xf numFmtId="172" fontId="5" fillId="0" borderId="0" xfId="48" applyFont="1" applyFill="1" applyBorder="1" applyAlignment="1">
      <alignment/>
    </xf>
    <xf numFmtId="175" fontId="4" fillId="33" borderId="12" xfId="48" applyNumberFormat="1" applyFont="1" applyFill="1" applyBorder="1" applyAlignment="1">
      <alignment horizontal="left" vertical="center" wrapText="1"/>
    </xf>
    <xf numFmtId="171" fontId="5" fillId="33" borderId="13" xfId="48" applyNumberFormat="1" applyFont="1" applyFill="1" applyBorder="1" applyAlignment="1">
      <alignment horizontal="center"/>
    </xf>
    <xf numFmtId="172" fontId="5" fillId="0" borderId="0" xfId="48" applyFont="1" applyFill="1" applyBorder="1" applyAlignment="1">
      <alignment horizontal="center"/>
    </xf>
    <xf numFmtId="175" fontId="4" fillId="33" borderId="11" xfId="48" applyNumberFormat="1" applyFont="1" applyFill="1" applyBorder="1" applyAlignment="1">
      <alignment horizontal="left" vertical="center" wrapText="1"/>
    </xf>
    <xf numFmtId="172" fontId="3" fillId="33" borderId="0" xfId="48" applyFont="1" applyFill="1" applyBorder="1" applyAlignment="1">
      <alignment horizontal="right"/>
    </xf>
    <xf numFmtId="172" fontId="5" fillId="33" borderId="0" xfId="48" applyFont="1" applyFill="1" applyBorder="1" applyAlignment="1">
      <alignment horizontal="right"/>
    </xf>
    <xf numFmtId="171" fontId="5" fillId="33" borderId="0" xfId="48" applyNumberFormat="1" applyFont="1" applyFill="1" applyBorder="1" applyAlignment="1">
      <alignment horizontal="center"/>
    </xf>
    <xf numFmtId="171" fontId="3" fillId="33" borderId="0" xfId="48" applyNumberFormat="1" applyFont="1" applyFill="1" applyBorder="1" applyAlignment="1">
      <alignment horizontal="right"/>
    </xf>
    <xf numFmtId="171" fontId="3" fillId="33" borderId="10" xfId="48" applyNumberFormat="1" applyFont="1" applyFill="1" applyBorder="1" applyAlignment="1">
      <alignment horizontal="right"/>
    </xf>
    <xf numFmtId="172" fontId="6" fillId="33" borderId="0" xfId="48" applyFont="1" applyFill="1" applyBorder="1" applyAlignment="1">
      <alignment horizontal="right"/>
    </xf>
    <xf numFmtId="172" fontId="4" fillId="33" borderId="11" xfId="48" applyFont="1" applyFill="1" applyBorder="1" applyAlignment="1" applyProtection="1">
      <alignment horizontal="left" vertical="center" wrapText="1"/>
      <protection hidden="1"/>
    </xf>
    <xf numFmtId="171" fontId="5" fillId="33" borderId="0" xfId="48" applyNumberFormat="1" applyFont="1" applyFill="1" applyBorder="1" applyAlignment="1" applyProtection="1">
      <alignment/>
      <protection hidden="1"/>
    </xf>
    <xf numFmtId="171" fontId="5" fillId="33" borderId="0" xfId="48" applyNumberFormat="1" applyFont="1" applyFill="1" applyBorder="1" applyAlignment="1" applyProtection="1">
      <alignment horizontal="center"/>
      <protection hidden="1"/>
    </xf>
    <xf numFmtId="171" fontId="5" fillId="33" borderId="0" xfId="48" applyNumberFormat="1" applyFont="1" applyFill="1" applyBorder="1" applyAlignment="1" applyProtection="1">
      <alignment horizontal="right"/>
      <protection hidden="1"/>
    </xf>
    <xf numFmtId="171" fontId="5" fillId="33" borderId="10" xfId="48" applyNumberFormat="1" applyFont="1" applyFill="1" applyBorder="1" applyAlignment="1" applyProtection="1">
      <alignment horizontal="right"/>
      <protection hidden="1"/>
    </xf>
    <xf numFmtId="172" fontId="5" fillId="0" borderId="0" xfId="48" applyFont="1" applyFill="1" applyBorder="1" applyAlignment="1" applyProtection="1">
      <alignment horizontal="center"/>
      <protection hidden="1"/>
    </xf>
    <xf numFmtId="172" fontId="4" fillId="0" borderId="11" xfId="48" applyFont="1" applyFill="1" applyBorder="1" applyAlignment="1" applyProtection="1">
      <alignment horizontal="left" vertical="center" wrapText="1"/>
      <protection hidden="1"/>
    </xf>
    <xf numFmtId="172" fontId="5" fillId="0" borderId="0" xfId="48" applyFont="1" applyFill="1" applyBorder="1" applyAlignment="1" applyProtection="1">
      <alignment horizontal="left"/>
      <protection hidden="1"/>
    </xf>
    <xf numFmtId="172" fontId="5" fillId="0" borderId="11" xfId="48" applyFont="1" applyFill="1" applyBorder="1" applyAlignment="1">
      <alignment vertical="center"/>
    </xf>
    <xf numFmtId="172" fontId="7" fillId="0" borderId="0" xfId="48" applyFont="1" applyFill="1" applyBorder="1" applyAlignment="1" applyProtection="1">
      <alignment horizontal="center"/>
      <protection hidden="1"/>
    </xf>
    <xf numFmtId="173" fontId="4" fillId="33" borderId="11" xfId="48" applyNumberFormat="1" applyFont="1" applyFill="1" applyBorder="1" applyAlignment="1">
      <alignment horizontal="left"/>
    </xf>
    <xf numFmtId="172" fontId="8" fillId="0" borderId="0" xfId="48" applyFont="1" applyFill="1" applyBorder="1" applyAlignment="1" applyProtection="1">
      <alignment horizontal="center"/>
      <protection hidden="1"/>
    </xf>
    <xf numFmtId="172" fontId="4" fillId="33" borderId="14" xfId="48" applyFont="1" applyFill="1" applyBorder="1" applyAlignment="1" applyProtection="1">
      <alignment horizontal="left" vertical="center" wrapText="1"/>
      <protection hidden="1"/>
    </xf>
    <xf numFmtId="171" fontId="5" fillId="33" borderId="15" xfId="48" applyNumberFormat="1" applyFont="1" applyFill="1" applyBorder="1" applyAlignment="1" applyProtection="1">
      <alignment/>
      <protection hidden="1"/>
    </xf>
    <xf numFmtId="171" fontId="5" fillId="33" borderId="15" xfId="48" applyNumberFormat="1" applyFont="1" applyFill="1" applyBorder="1" applyAlignment="1" applyProtection="1">
      <alignment horizontal="right"/>
      <protection hidden="1"/>
    </xf>
    <xf numFmtId="171" fontId="5" fillId="33" borderId="15" xfId="48" applyNumberFormat="1" applyFont="1" applyFill="1" applyBorder="1" applyAlignment="1" applyProtection="1">
      <alignment horizontal="center"/>
      <protection hidden="1"/>
    </xf>
    <xf numFmtId="171" fontId="5" fillId="33" borderId="16" xfId="48" applyNumberFormat="1" applyFont="1" applyFill="1" applyBorder="1" applyAlignment="1" applyProtection="1">
      <alignment horizontal="right"/>
      <protection hidden="1"/>
    </xf>
    <xf numFmtId="0" fontId="5" fillId="0" borderId="17" xfId="0" applyFont="1" applyBorder="1" applyAlignment="1">
      <alignment horizontal="left" vertical="center" wrapText="1"/>
    </xf>
    <xf numFmtId="171" fontId="5" fillId="0" borderId="18" xfId="48" applyNumberFormat="1" applyFont="1" applyBorder="1" applyAlignment="1">
      <alignment wrapText="1"/>
    </xf>
    <xf numFmtId="171" fontId="5" fillId="0" borderId="18" xfId="48" applyNumberFormat="1" applyFont="1" applyBorder="1" applyAlignment="1">
      <alignment horizontal="right" wrapText="1"/>
    </xf>
    <xf numFmtId="171" fontId="5" fillId="34" borderId="18" xfId="48" applyNumberFormat="1" applyFont="1" applyFill="1" applyBorder="1" applyAlignment="1">
      <alignment horizontal="center"/>
    </xf>
    <xf numFmtId="171" fontId="5" fillId="0" borderId="18" xfId="48" applyNumberFormat="1" applyFont="1" applyFill="1" applyBorder="1" applyAlignment="1">
      <alignment horizontal="right"/>
    </xf>
    <xf numFmtId="171" fontId="3" fillId="0" borderId="19" xfId="48" applyNumberFormat="1" applyFont="1" applyFill="1" applyBorder="1" applyAlignment="1">
      <alignment horizontal="right"/>
    </xf>
    <xf numFmtId="172" fontId="5" fillId="0" borderId="17" xfId="48" applyFont="1" applyFill="1" applyBorder="1" applyAlignment="1">
      <alignment horizontal="left" vertical="center" wrapText="1"/>
    </xf>
    <xf numFmtId="171" fontId="5" fillId="0" borderId="18" xfId="48" applyNumberFormat="1" applyFont="1" applyFill="1" applyBorder="1" applyAlignment="1">
      <alignment horizontal="right" wrapText="1"/>
    </xf>
    <xf numFmtId="172" fontId="5" fillId="0" borderId="17" xfId="48" applyFont="1" applyFill="1" applyBorder="1" applyAlignment="1">
      <alignment horizontal="left" wrapText="1"/>
    </xf>
    <xf numFmtId="171" fontId="5" fillId="0" borderId="18" xfId="48" applyNumberFormat="1" applyFont="1" applyFill="1" applyBorder="1" applyAlignment="1">
      <alignment wrapText="1"/>
    </xf>
    <xf numFmtId="171" fontId="5" fillId="0" borderId="0" xfId="48" applyNumberFormat="1" applyFont="1" applyFill="1" applyBorder="1" applyAlignment="1">
      <alignment horizontal="right"/>
    </xf>
    <xf numFmtId="172" fontId="5" fillId="0" borderId="12" xfId="48" applyFont="1" applyFill="1" applyBorder="1" applyAlignment="1">
      <alignment horizontal="left" vertical="center" wrapText="1"/>
    </xf>
    <xf numFmtId="171" fontId="5" fillId="0" borderId="13" xfId="48" applyNumberFormat="1" applyFont="1" applyFill="1" applyBorder="1" applyAlignment="1">
      <alignment wrapText="1"/>
    </xf>
    <xf numFmtId="171" fontId="5" fillId="0" borderId="13" xfId="48" applyNumberFormat="1" applyFont="1" applyFill="1" applyBorder="1" applyAlignment="1">
      <alignment horizontal="right" wrapText="1"/>
    </xf>
    <xf numFmtId="171" fontId="5" fillId="34" borderId="13" xfId="48" applyNumberFormat="1" applyFont="1" applyFill="1" applyBorder="1" applyAlignment="1">
      <alignment horizontal="center"/>
    </xf>
    <xf numFmtId="171" fontId="5" fillId="0" borderId="13" xfId="48" applyNumberFormat="1" applyFont="1" applyFill="1" applyBorder="1" applyAlignment="1">
      <alignment horizontal="right"/>
    </xf>
    <xf numFmtId="171" fontId="3" fillId="0" borderId="20" xfId="48" applyNumberFormat="1" applyFont="1" applyFill="1" applyBorder="1" applyAlignment="1">
      <alignment horizontal="right"/>
    </xf>
    <xf numFmtId="172" fontId="5" fillId="0" borderId="0" xfId="48" applyFont="1" applyFill="1" applyBorder="1" applyAlignment="1">
      <alignment horizontal="left" vertical="center" wrapText="1"/>
    </xf>
    <xf numFmtId="171" fontId="5" fillId="0" borderId="0" xfId="48" applyNumberFormat="1" applyFont="1" applyFill="1" applyBorder="1" applyAlignment="1">
      <alignment/>
    </xf>
    <xf numFmtId="171" fontId="3" fillId="35" borderId="17" xfId="48" applyNumberFormat="1" applyFont="1" applyFill="1" applyBorder="1" applyAlignment="1">
      <alignment horizontal="right"/>
    </xf>
    <xf numFmtId="171" fontId="5" fillId="0" borderId="0" xfId="48" applyNumberFormat="1" applyFont="1" applyFill="1" applyBorder="1" applyAlignment="1">
      <alignment horizontal="right" wrapText="1"/>
    </xf>
    <xf numFmtId="39" fontId="3" fillId="34" borderId="10" xfId="48" applyNumberFormat="1" applyFont="1" applyFill="1" applyBorder="1" applyAlignment="1">
      <alignment horizontal="right" vertical="center" wrapText="1"/>
    </xf>
    <xf numFmtId="39" fontId="3" fillId="34" borderId="16" xfId="48" applyNumberFormat="1" applyFont="1" applyFill="1" applyBorder="1" applyAlignment="1">
      <alignment horizontal="right" vertical="center" wrapText="1"/>
    </xf>
    <xf numFmtId="171" fontId="5" fillId="0" borderId="0" xfId="48" applyNumberFormat="1" applyFont="1" applyFill="1" applyBorder="1" applyAlignment="1">
      <alignment horizontal="center"/>
    </xf>
    <xf numFmtId="171" fontId="3" fillId="0" borderId="0" xfId="48" applyNumberFormat="1" applyFont="1" applyFill="1" applyBorder="1" applyAlignment="1">
      <alignment horizontal="right"/>
    </xf>
    <xf numFmtId="171" fontId="5" fillId="0" borderId="0" xfId="48" applyNumberFormat="1" applyFont="1" applyFill="1" applyBorder="1" applyAlignment="1">
      <alignment horizontal="left"/>
    </xf>
    <xf numFmtId="172" fontId="5" fillId="34" borderId="21" xfId="48" applyFont="1" applyFill="1" applyBorder="1" applyAlignment="1">
      <alignment horizontal="left" vertical="center" wrapText="1"/>
    </xf>
    <xf numFmtId="172" fontId="5" fillId="34" borderId="22" xfId="48" applyFont="1" applyFill="1" applyBorder="1" applyAlignment="1">
      <alignment horizontal="left" vertical="center" wrapText="1"/>
    </xf>
    <xf numFmtId="172" fontId="5" fillId="34" borderId="22" xfId="48" applyFont="1" applyFill="1" applyBorder="1" applyAlignment="1">
      <alignment horizontal="center" vertical="center" wrapText="1"/>
    </xf>
    <xf numFmtId="172" fontId="5" fillId="34" borderId="23" xfId="48" applyFont="1" applyFill="1" applyBorder="1" applyAlignment="1">
      <alignment horizontal="left" vertical="center" wrapText="1"/>
    </xf>
    <xf numFmtId="171" fontId="3" fillId="0" borderId="10" xfId="48" applyNumberFormat="1" applyFont="1" applyFill="1" applyBorder="1" applyAlignment="1">
      <alignment horizontal="right"/>
    </xf>
    <xf numFmtId="172" fontId="5" fillId="0" borderId="18" xfId="48" applyFont="1" applyFill="1" applyBorder="1" applyAlignment="1">
      <alignment horizontal="left" vertical="center" wrapText="1"/>
    </xf>
    <xf numFmtId="172" fontId="5" fillId="0" borderId="18" xfId="48" applyFont="1" applyFill="1" applyBorder="1" applyAlignment="1">
      <alignment horizontal="right" vertical="center" wrapText="1"/>
    </xf>
    <xf numFmtId="0" fontId="4" fillId="36" borderId="17" xfId="0" applyFont="1" applyFill="1" applyBorder="1" applyAlignment="1">
      <alignment horizontal="left" vertical="center" wrapText="1"/>
    </xf>
    <xf numFmtId="171" fontId="5" fillId="36" borderId="18" xfId="48" applyNumberFormat="1" applyFont="1" applyFill="1" applyBorder="1" applyAlignment="1">
      <alignment wrapText="1"/>
    </xf>
    <xf numFmtId="171" fontId="5" fillId="36" borderId="18" xfId="48" applyNumberFormat="1" applyFont="1" applyFill="1" applyBorder="1" applyAlignment="1">
      <alignment horizontal="right" wrapText="1"/>
    </xf>
    <xf numFmtId="171" fontId="5" fillId="36" borderId="18" xfId="48" applyNumberFormat="1" applyFont="1" applyFill="1" applyBorder="1" applyAlignment="1">
      <alignment horizontal="center"/>
    </xf>
    <xf numFmtId="171" fontId="5" fillId="36" borderId="18" xfId="48" applyNumberFormat="1" applyFont="1" applyFill="1" applyBorder="1" applyAlignment="1">
      <alignment horizontal="right"/>
    </xf>
    <xf numFmtId="171" fontId="3" fillId="36" borderId="19" xfId="48" applyNumberFormat="1" applyFont="1" applyFill="1" applyBorder="1" applyAlignment="1">
      <alignment horizontal="right"/>
    </xf>
    <xf numFmtId="171" fontId="3" fillId="36" borderId="18" xfId="48" applyNumberFormat="1" applyFont="1" applyFill="1" applyBorder="1" applyAlignment="1">
      <alignment horizontal="right"/>
    </xf>
    <xf numFmtId="172" fontId="4" fillId="36" borderId="17" xfId="48" applyFont="1" applyFill="1" applyBorder="1" applyAlignment="1">
      <alignment horizontal="left" vertical="center" wrapText="1"/>
    </xf>
    <xf numFmtId="171" fontId="3" fillId="36" borderId="18" xfId="48" applyNumberFormat="1" applyFont="1" applyFill="1" applyBorder="1" applyAlignment="1">
      <alignment/>
    </xf>
    <xf numFmtId="171" fontId="4" fillId="36" borderId="18" xfId="48" applyNumberFormat="1" applyFont="1" applyFill="1" applyBorder="1" applyAlignment="1">
      <alignment/>
    </xf>
    <xf numFmtId="171" fontId="4" fillId="36" borderId="18" xfId="48" applyNumberFormat="1" applyFont="1" applyFill="1" applyBorder="1" applyAlignment="1">
      <alignment horizontal="right"/>
    </xf>
    <xf numFmtId="171" fontId="6" fillId="36" borderId="18" xfId="48" applyNumberFormat="1" applyFont="1" applyFill="1" applyBorder="1" applyAlignment="1">
      <alignment horizontal="center"/>
    </xf>
    <xf numFmtId="171" fontId="4" fillId="36" borderId="19" xfId="48" applyNumberFormat="1" applyFont="1" applyFill="1" applyBorder="1" applyAlignment="1">
      <alignment horizontal="right"/>
    </xf>
    <xf numFmtId="172" fontId="4" fillId="36" borderId="17" xfId="48" applyFont="1" applyFill="1" applyBorder="1" applyAlignment="1">
      <alignment horizontal="left" vertical="center" wrapText="1"/>
    </xf>
    <xf numFmtId="172" fontId="4" fillId="36" borderId="18" xfId="48" applyFont="1" applyFill="1" applyBorder="1" applyAlignment="1">
      <alignment horizontal="left" vertical="center" wrapText="1"/>
    </xf>
    <xf numFmtId="172" fontId="5" fillId="0" borderId="15" xfId="48" applyFont="1" applyFill="1" applyBorder="1" applyAlignment="1">
      <alignment horizontal="center" vertical="center" wrapText="1"/>
    </xf>
    <xf numFmtId="172" fontId="5" fillId="0" borderId="16" xfId="48" applyFont="1" applyFill="1" applyBorder="1" applyAlignment="1">
      <alignment horizontal="center" vertical="center" wrapText="1"/>
    </xf>
    <xf numFmtId="171" fontId="3" fillId="33" borderId="0" xfId="48" applyNumberFormat="1" applyFont="1" applyFill="1" applyBorder="1" applyAlignment="1">
      <alignment horizontal="center"/>
    </xf>
    <xf numFmtId="171" fontId="3" fillId="33" borderId="10" xfId="48" applyNumberFormat="1" applyFont="1" applyFill="1" applyBorder="1" applyAlignment="1">
      <alignment horizontal="center"/>
    </xf>
    <xf numFmtId="171" fontId="4" fillId="0" borderId="0" xfId="48" applyNumberFormat="1" applyFont="1" applyFill="1" applyBorder="1" applyAlignment="1">
      <alignment horizontal="right"/>
    </xf>
    <xf numFmtId="172" fontId="4" fillId="0" borderId="0" xfId="48" applyFont="1" applyFill="1" applyBorder="1" applyAlignment="1">
      <alignment horizontal="center" wrapText="1"/>
    </xf>
    <xf numFmtId="171" fontId="5" fillId="33" borderId="0" xfId="48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1" fontId="5" fillId="34" borderId="11" xfId="48" applyNumberFormat="1" applyFont="1" applyFill="1" applyBorder="1" applyAlignment="1">
      <alignment horizontal="left"/>
    </xf>
    <xf numFmtId="171" fontId="5" fillId="34" borderId="0" xfId="48" applyNumberFormat="1" applyFont="1" applyFill="1" applyBorder="1" applyAlignment="1">
      <alignment horizontal="left"/>
    </xf>
    <xf numFmtId="171" fontId="3" fillId="34" borderId="14" xfId="48" applyNumberFormat="1" applyFont="1" applyFill="1" applyBorder="1" applyAlignment="1">
      <alignment horizontal="left"/>
    </xf>
    <xf numFmtId="171" fontId="3" fillId="34" borderId="15" xfId="48" applyNumberFormat="1" applyFont="1" applyFill="1" applyBorder="1" applyAlignment="1">
      <alignment horizontal="left"/>
    </xf>
    <xf numFmtId="172" fontId="3" fillId="33" borderId="13" xfId="48" applyFont="1" applyFill="1" applyBorder="1" applyAlignment="1">
      <alignment horizontal="right"/>
    </xf>
    <xf numFmtId="171" fontId="3" fillId="33" borderId="13" xfId="48" applyNumberFormat="1" applyFont="1" applyFill="1" applyBorder="1" applyAlignment="1">
      <alignment horizontal="right"/>
    </xf>
    <xf numFmtId="171" fontId="3" fillId="33" borderId="20" xfId="48" applyNumberFormat="1" applyFont="1" applyFill="1" applyBorder="1" applyAlignment="1">
      <alignment horizontal="right"/>
    </xf>
    <xf numFmtId="171" fontId="3" fillId="0" borderId="14" xfId="48" applyNumberFormat="1" applyFont="1" applyFill="1" applyBorder="1" applyAlignment="1">
      <alignment horizontal="left" wrapText="1"/>
    </xf>
    <xf numFmtId="171" fontId="3" fillId="0" borderId="15" xfId="48" applyNumberFormat="1" applyFont="1" applyFill="1" applyBorder="1" applyAlignment="1">
      <alignment horizontal="left" wrapText="1"/>
    </xf>
    <xf numFmtId="171" fontId="3" fillId="0" borderId="19" xfId="48" applyNumberFormat="1" applyFont="1" applyFill="1" applyBorder="1" applyAlignment="1">
      <alignment horizontal="left" wrapText="1"/>
    </xf>
    <xf numFmtId="171" fontId="3" fillId="35" borderId="18" xfId="48" applyNumberFormat="1" applyFont="1" applyFill="1" applyBorder="1" applyAlignment="1">
      <alignment horizontal="right"/>
    </xf>
    <xf numFmtId="0" fontId="9" fillId="35" borderId="19" xfId="0" applyNumberFormat="1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2" fontId="3" fillId="33" borderId="0" xfId="48" applyFont="1" applyFill="1" applyBorder="1" applyAlignment="1">
      <alignment horizontal="right"/>
    </xf>
    <xf numFmtId="171" fontId="3" fillId="33" borderId="0" xfId="48" applyNumberFormat="1" applyFont="1" applyFill="1" applyBorder="1" applyAlignment="1">
      <alignment horizontal="right"/>
    </xf>
    <xf numFmtId="171" fontId="3" fillId="33" borderId="10" xfId="48" applyNumberFormat="1" applyFont="1" applyFill="1" applyBorder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ální_ceny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47625</xdr:rowOff>
    </xdr:from>
    <xdr:to>
      <xdr:col>6</xdr:col>
      <xdr:colOff>971550</xdr:colOff>
      <xdr:row>8</xdr:row>
      <xdr:rowOff>38100</xdr:rowOff>
    </xdr:to>
    <xdr:sp>
      <xdr:nvSpPr>
        <xdr:cNvPr id="1" name="AutoShape 8"/>
        <xdr:cNvSpPr>
          <a:spLocks/>
        </xdr:cNvSpPr>
      </xdr:nvSpPr>
      <xdr:spPr>
        <a:xfrm>
          <a:off x="3467100" y="2543175"/>
          <a:ext cx="3590925" cy="790575"/>
        </a:xfrm>
        <a:prstGeom prst="roundRect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Nom - prénom :  
</a:t>
          </a:r>
          <a:r>
            <a:rPr lang="en-US" cap="none" sz="800" b="0" i="0" u="none" baseline="0">
              <a:solidFill>
                <a:srgbClr val="000000"/>
              </a:solidFill>
            </a:rPr>
            <a:t>Adresse : 
</a:t>
          </a:r>
          <a:r>
            <a:rPr lang="en-US" cap="none" sz="800" b="0" i="0" u="none" baseline="0">
              <a:solidFill>
                <a:srgbClr val="000000"/>
              </a:solidFill>
            </a:rPr>
            <a:t>Adresse : -
</a:t>
          </a:r>
          <a:r>
            <a:rPr lang="en-US" cap="none" sz="800" b="0" i="0" u="none" baseline="0">
              <a:solidFill>
                <a:srgbClr val="000000"/>
              </a:solidFill>
            </a:rPr>
            <a:t>Code postal - Ville :  
</a:t>
          </a:r>
          <a:r>
            <a:rPr lang="en-US" cap="none" sz="800" b="0" i="0" u="none" baseline="0">
              <a:solidFill>
                <a:srgbClr val="000000"/>
              </a:solidFill>
            </a:rPr>
            <a:t>Tel :                                     e-mail : XXXX@XXX.fr</a:t>
          </a:r>
        </a:p>
      </xdr:txBody>
    </xdr:sp>
    <xdr:clientData/>
  </xdr:twoCellAnchor>
  <xdr:twoCellAnchor>
    <xdr:from>
      <xdr:col>0</xdr:col>
      <xdr:colOff>76200</xdr:colOff>
      <xdr:row>1</xdr:row>
      <xdr:rowOff>66675</xdr:rowOff>
    </xdr:from>
    <xdr:to>
      <xdr:col>1</xdr:col>
      <xdr:colOff>533400</xdr:colOff>
      <xdr:row>8</xdr:row>
      <xdr:rowOff>47625</xdr:rowOff>
    </xdr:to>
    <xdr:sp>
      <xdr:nvSpPr>
        <xdr:cNvPr id="2" name="AutoShape 9"/>
        <xdr:cNvSpPr>
          <a:spLocks/>
        </xdr:cNvSpPr>
      </xdr:nvSpPr>
      <xdr:spPr>
        <a:xfrm>
          <a:off x="76200" y="2562225"/>
          <a:ext cx="3324225" cy="781050"/>
        </a:xfrm>
        <a:prstGeom prst="roundRect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Date : 
</a:t>
          </a:r>
          <a:r>
            <a:rPr lang="en-US" cap="none" sz="800" b="0" i="0" u="none" baseline="0">
              <a:solidFill>
                <a:srgbClr val="000000"/>
              </a:solidFill>
            </a:rPr>
            <a:t>N</a:t>
          </a:r>
          <a:r>
            <a:rPr lang="en-US" cap="none" sz="800" b="0" i="0" u="none" baseline="0">
              <a:solidFill>
                <a:srgbClr val="000000"/>
              </a:solidFill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</a:rPr>
            <a:t> de série : DY4XX
</a:t>
          </a:r>
          <a:r>
            <a:rPr lang="en-US" cap="none" sz="800" b="0" i="0" u="none" baseline="0">
              <a:solidFill>
                <a:srgbClr val="000000"/>
              </a:solidFill>
            </a:rPr>
            <a:t>Date de livraison : 
</a:t>
          </a:r>
          <a:r>
            <a:rPr lang="en-US" cap="none" sz="800" b="0" i="0" u="none" baseline="0">
              <a:solidFill>
                <a:srgbClr val="000000"/>
              </a:solidFill>
            </a:rPr>
            <a:t>Version : 1.0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0</xdr:row>
      <xdr:rowOff>2486025</xdr:rowOff>
    </xdr:to>
    <xdr:pic>
      <xdr:nvPicPr>
        <xdr:cNvPr id="3" name="Image 1" descr="bandeau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56"/>
  <sheetViews>
    <sheetView showGridLines="0" tabSelected="1" zoomScale="175" zoomScaleNormal="175" zoomScaleSheetLayoutView="120" zoomScalePageLayoutView="0" workbookViewId="0" topLeftCell="A1">
      <selection activeCell="E29" sqref="E29"/>
    </sheetView>
  </sheetViews>
  <sheetFormatPr defaultColWidth="17.625" defaultRowHeight="12.75"/>
  <cols>
    <col min="1" max="1" width="37.625" style="51" customWidth="1"/>
    <col min="2" max="2" width="8.25390625" style="52" customWidth="1"/>
    <col min="3" max="4" width="10.25390625" style="44" customWidth="1"/>
    <col min="5" max="5" width="6.875" style="57" customWidth="1"/>
    <col min="6" max="6" width="6.625" style="44" customWidth="1"/>
    <col min="7" max="7" width="13.75390625" style="64" customWidth="1"/>
    <col min="8" max="16384" width="17.625" style="6" customWidth="1"/>
  </cols>
  <sheetData>
    <row r="1" spans="1:7" ht="196.5" customHeight="1">
      <c r="A1" s="82"/>
      <c r="B1" s="82"/>
      <c r="C1" s="82"/>
      <c r="D1" s="82"/>
      <c r="E1" s="82"/>
      <c r="F1" s="82"/>
      <c r="G1" s="83"/>
    </row>
    <row r="2" spans="1:7" s="9" customFormat="1" ht="9">
      <c r="A2" s="7"/>
      <c r="B2" s="95"/>
      <c r="C2" s="95"/>
      <c r="D2" s="95"/>
      <c r="E2" s="8"/>
      <c r="F2" s="96"/>
      <c r="G2" s="97"/>
    </row>
    <row r="3" spans="1:7" s="9" customFormat="1" ht="9">
      <c r="A3" s="10"/>
      <c r="B3" s="11"/>
      <c r="C3" s="12"/>
      <c r="D3" s="12"/>
      <c r="E3" s="13"/>
      <c r="F3" s="14"/>
      <c r="G3" s="15"/>
    </row>
    <row r="4" spans="1:7" s="9" customFormat="1" ht="9">
      <c r="A4" s="10"/>
      <c r="B4" s="11"/>
      <c r="C4" s="12"/>
      <c r="D4" s="16"/>
      <c r="E4" s="13"/>
      <c r="F4" s="14"/>
      <c r="G4" s="15"/>
    </row>
    <row r="5" spans="1:7" s="9" customFormat="1" ht="9">
      <c r="A5" s="10"/>
      <c r="B5" s="11"/>
      <c r="C5" s="12"/>
      <c r="D5" s="12"/>
      <c r="E5" s="13"/>
      <c r="F5" s="14"/>
      <c r="G5" s="15"/>
    </row>
    <row r="6" spans="1:7" s="9" customFormat="1" ht="9">
      <c r="A6" s="10"/>
      <c r="B6" s="11"/>
      <c r="C6" s="12"/>
      <c r="D6" s="12"/>
      <c r="E6" s="13"/>
      <c r="F6" s="84"/>
      <c r="G6" s="85"/>
    </row>
    <row r="7" spans="1:7" s="9" customFormat="1" ht="9">
      <c r="A7" s="10"/>
      <c r="B7" s="11"/>
      <c r="C7" s="12"/>
      <c r="D7" s="12"/>
      <c r="E7" s="13"/>
      <c r="F7" s="14"/>
      <c r="G7" s="15"/>
    </row>
    <row r="8" spans="1:7" s="9" customFormat="1" ht="9">
      <c r="A8" s="10"/>
      <c r="B8" s="11"/>
      <c r="C8" s="11"/>
      <c r="D8" s="11"/>
      <c r="E8" s="13"/>
      <c r="F8" s="14"/>
      <c r="G8" s="15"/>
    </row>
    <row r="9" spans="1:7" s="9" customFormat="1" ht="9">
      <c r="A9" s="10"/>
      <c r="B9" s="11"/>
      <c r="C9" s="11"/>
      <c r="D9" s="11"/>
      <c r="E9" s="13"/>
      <c r="F9" s="14"/>
      <c r="G9" s="15"/>
    </row>
    <row r="10" spans="1:7" s="22" customFormat="1" ht="9">
      <c r="A10" s="17"/>
      <c r="B10" s="18"/>
      <c r="C10" s="88" t="s">
        <v>13</v>
      </c>
      <c r="D10" s="88"/>
      <c r="E10" s="19"/>
      <c r="F10" s="20" t="s">
        <v>6</v>
      </c>
      <c r="G10" s="21" t="s">
        <v>14</v>
      </c>
    </row>
    <row r="11" spans="1:7" s="22" customFormat="1" ht="12.75" customHeight="1">
      <c r="A11" s="23" t="s">
        <v>44</v>
      </c>
      <c r="B11" s="87">
        <v>82000</v>
      </c>
      <c r="C11" s="87"/>
      <c r="D11" s="87"/>
      <c r="E11" s="86">
        <v>270</v>
      </c>
      <c r="F11" s="86"/>
      <c r="G11" s="2">
        <f>PRODUCT(B11+((B11/100)*19.6))</f>
        <v>98072</v>
      </c>
    </row>
    <row r="12" spans="1:7" s="22" customFormat="1" ht="9" customHeight="1">
      <c r="A12" s="89" t="s">
        <v>52</v>
      </c>
      <c r="B12" s="90"/>
      <c r="C12" s="90"/>
      <c r="D12" s="90"/>
      <c r="E12" s="90"/>
      <c r="F12" s="1"/>
      <c r="G12" s="2"/>
    </row>
    <row r="13" spans="1:7" s="22" customFormat="1" ht="9" customHeight="1">
      <c r="A13" s="3" t="s">
        <v>54</v>
      </c>
      <c r="B13" s="4"/>
      <c r="C13" s="4"/>
      <c r="D13" s="4"/>
      <c r="E13" s="4"/>
      <c r="F13" s="4"/>
      <c r="G13" s="5"/>
    </row>
    <row r="14" spans="1:7" s="24" customFormat="1" ht="9" customHeight="1">
      <c r="A14" s="3" t="s">
        <v>99</v>
      </c>
      <c r="B14" s="4"/>
      <c r="C14" s="4"/>
      <c r="D14" s="4"/>
      <c r="E14" s="4"/>
      <c r="F14" s="4"/>
      <c r="G14" s="5"/>
    </row>
    <row r="15" spans="1:7" s="24" customFormat="1" ht="9" customHeight="1">
      <c r="A15" s="3" t="s">
        <v>89</v>
      </c>
      <c r="B15" s="4"/>
      <c r="C15" s="4"/>
      <c r="D15" s="4"/>
      <c r="E15" s="4"/>
      <c r="F15" s="4"/>
      <c r="G15" s="5"/>
    </row>
    <row r="16" spans="1:7" s="24" customFormat="1" ht="9" customHeight="1">
      <c r="A16" s="3" t="s">
        <v>55</v>
      </c>
      <c r="B16" s="4"/>
      <c r="C16" s="4"/>
      <c r="D16" s="4"/>
      <c r="E16" s="4"/>
      <c r="F16" s="4"/>
      <c r="G16" s="5"/>
    </row>
    <row r="17" spans="1:7" s="24" customFormat="1" ht="9" customHeight="1">
      <c r="A17" s="3" t="s">
        <v>90</v>
      </c>
      <c r="B17" s="4"/>
      <c r="C17" s="4"/>
      <c r="D17" s="4"/>
      <c r="E17" s="4"/>
      <c r="F17" s="4"/>
      <c r="G17" s="5"/>
    </row>
    <row r="18" spans="1:7" s="24" customFormat="1" ht="9" customHeight="1">
      <c r="A18" s="3" t="s">
        <v>100</v>
      </c>
      <c r="B18" s="4"/>
      <c r="C18" s="4"/>
      <c r="D18" s="4"/>
      <c r="E18" s="4"/>
      <c r="F18" s="4"/>
      <c r="G18" s="5"/>
    </row>
    <row r="19" spans="1:7" s="24" customFormat="1" ht="9" customHeight="1">
      <c r="A19" s="3" t="s">
        <v>41</v>
      </c>
      <c r="B19" s="4"/>
      <c r="C19" s="4"/>
      <c r="D19" s="4"/>
      <c r="E19" s="4"/>
      <c r="F19" s="4"/>
      <c r="G19" s="5"/>
    </row>
    <row r="20" spans="1:7" s="22" customFormat="1" ht="9" customHeight="1">
      <c r="A20" s="3" t="s">
        <v>56</v>
      </c>
      <c r="B20" s="4"/>
      <c r="C20" s="4"/>
      <c r="D20" s="4"/>
      <c r="E20" s="4"/>
      <c r="F20" s="4"/>
      <c r="G20" s="5"/>
    </row>
    <row r="21" spans="1:7" s="22" customFormat="1" ht="9" customHeight="1">
      <c r="A21" s="3" t="s">
        <v>53</v>
      </c>
      <c r="B21" s="4"/>
      <c r="C21" s="4"/>
      <c r="D21" s="4"/>
      <c r="E21" s="4"/>
      <c r="F21" s="4"/>
      <c r="G21" s="5"/>
    </row>
    <row r="22" spans="1:7" s="22" customFormat="1" ht="9" customHeight="1">
      <c r="A22" s="3" t="s">
        <v>57</v>
      </c>
      <c r="B22" s="4"/>
      <c r="C22" s="4"/>
      <c r="D22" s="4"/>
      <c r="E22" s="4"/>
      <c r="F22" s="4"/>
      <c r="G22" s="5"/>
    </row>
    <row r="23" spans="1:7" s="22" customFormat="1" ht="9" customHeight="1">
      <c r="A23" s="3" t="s">
        <v>42</v>
      </c>
      <c r="B23" s="4"/>
      <c r="C23" s="4"/>
      <c r="D23" s="4"/>
      <c r="E23" s="4"/>
      <c r="F23" s="4"/>
      <c r="G23" s="5"/>
    </row>
    <row r="24" spans="1:7" s="26" customFormat="1" ht="9" customHeight="1">
      <c r="A24" s="25"/>
      <c r="B24" s="4"/>
      <c r="C24" s="4"/>
      <c r="D24" s="4"/>
      <c r="E24" s="4"/>
      <c r="F24" s="4"/>
      <c r="G24" s="5"/>
    </row>
    <row r="25" spans="1:7" s="28" customFormat="1" ht="11.25">
      <c r="A25" s="27" t="s">
        <v>24</v>
      </c>
      <c r="B25" s="104" t="s">
        <v>5</v>
      </c>
      <c r="C25" s="104"/>
      <c r="D25" s="104"/>
      <c r="E25" s="13" t="s">
        <v>4</v>
      </c>
      <c r="F25" s="105" t="s">
        <v>25</v>
      </c>
      <c r="G25" s="106"/>
    </row>
    <row r="26" spans="1:7" s="22" customFormat="1" ht="9">
      <c r="A26" s="29" t="s">
        <v>1</v>
      </c>
      <c r="B26" s="30" t="s">
        <v>11</v>
      </c>
      <c r="C26" s="31" t="s">
        <v>13</v>
      </c>
      <c r="D26" s="31" t="s">
        <v>12</v>
      </c>
      <c r="E26" s="32" t="s">
        <v>3</v>
      </c>
      <c r="F26" s="31" t="s">
        <v>30</v>
      </c>
      <c r="G26" s="33" t="s">
        <v>14</v>
      </c>
    </row>
    <row r="27" spans="1:7" s="22" customFormat="1" ht="9">
      <c r="A27" s="34" t="s">
        <v>107</v>
      </c>
      <c r="B27" s="35">
        <v>8</v>
      </c>
      <c r="C27" s="36">
        <v>11900</v>
      </c>
      <c r="D27" s="36">
        <f>PRODUCT(C27+((C27/100)*20))</f>
        <v>14280</v>
      </c>
      <c r="E27" s="37">
        <v>0</v>
      </c>
      <c r="F27" s="38">
        <f>PRODUCT(B27*E27)</f>
        <v>0</v>
      </c>
      <c r="G27" s="39">
        <f>PRODUCT(D27*E27)</f>
        <v>0</v>
      </c>
    </row>
    <row r="28" spans="1:7" ht="9">
      <c r="A28" s="34" t="s">
        <v>36</v>
      </c>
      <c r="B28" s="35">
        <v>1.65</v>
      </c>
      <c r="C28" s="36">
        <v>1050</v>
      </c>
      <c r="D28" s="36">
        <f aca="true" t="shared" si="0" ref="D28:D68">PRODUCT(C28+((C28/100)*20))</f>
        <v>1260</v>
      </c>
      <c r="E28" s="37"/>
      <c r="F28" s="38">
        <f aca="true" t="shared" si="1" ref="F28:F35">PRODUCT(B28*E28)</f>
        <v>0</v>
      </c>
      <c r="G28" s="39">
        <f aca="true" t="shared" si="2" ref="G28:G35">PRODUCT(D28*E28)</f>
        <v>0</v>
      </c>
    </row>
    <row r="29" spans="1:7" ht="18">
      <c r="A29" s="34" t="s">
        <v>104</v>
      </c>
      <c r="B29" s="35">
        <v>1.7</v>
      </c>
      <c r="C29" s="36">
        <v>1610</v>
      </c>
      <c r="D29" s="36">
        <f t="shared" si="0"/>
        <v>1932</v>
      </c>
      <c r="E29" s="37"/>
      <c r="F29" s="38">
        <f t="shared" si="1"/>
        <v>0</v>
      </c>
      <c r="G29" s="39">
        <f t="shared" si="2"/>
        <v>0</v>
      </c>
    </row>
    <row r="30" spans="1:7" ht="9">
      <c r="A30" s="34" t="s">
        <v>96</v>
      </c>
      <c r="B30" s="35">
        <v>1</v>
      </c>
      <c r="C30" s="36">
        <v>598</v>
      </c>
      <c r="D30" s="36">
        <f t="shared" si="0"/>
        <v>717.6</v>
      </c>
      <c r="E30" s="37"/>
      <c r="F30" s="38">
        <f>PRODUCT(B30*E30)</f>
        <v>0</v>
      </c>
      <c r="G30" s="39">
        <f>PRODUCT(D30*E30)</f>
        <v>0</v>
      </c>
    </row>
    <row r="31" spans="1:7" ht="9">
      <c r="A31" s="34" t="s">
        <v>105</v>
      </c>
      <c r="B31" s="35">
        <v>1.2</v>
      </c>
      <c r="C31" s="36">
        <v>1200</v>
      </c>
      <c r="D31" s="36">
        <f t="shared" si="0"/>
        <v>1440</v>
      </c>
      <c r="E31" s="37">
        <v>0</v>
      </c>
      <c r="F31" s="38">
        <f>PRODUCT(B31*E31)</f>
        <v>0</v>
      </c>
      <c r="G31" s="39">
        <f>PRODUCT(D31*E31)</f>
        <v>0</v>
      </c>
    </row>
    <row r="32" spans="1:7" ht="9">
      <c r="A32" s="34" t="s">
        <v>111</v>
      </c>
      <c r="B32" s="35">
        <v>5.1</v>
      </c>
      <c r="C32" s="36">
        <v>3225</v>
      </c>
      <c r="D32" s="36">
        <f t="shared" si="0"/>
        <v>3870</v>
      </c>
      <c r="E32" s="37"/>
      <c r="F32" s="38">
        <f t="shared" si="1"/>
        <v>0</v>
      </c>
      <c r="G32" s="39">
        <f t="shared" si="2"/>
        <v>0</v>
      </c>
    </row>
    <row r="33" spans="1:7" ht="9">
      <c r="A33" s="34" t="s">
        <v>27</v>
      </c>
      <c r="B33" s="35">
        <v>0.2</v>
      </c>
      <c r="C33" s="36">
        <v>450</v>
      </c>
      <c r="D33" s="36">
        <f t="shared" si="0"/>
        <v>540</v>
      </c>
      <c r="E33" s="37">
        <v>0</v>
      </c>
      <c r="F33" s="38">
        <f t="shared" si="1"/>
        <v>0</v>
      </c>
      <c r="G33" s="39">
        <f t="shared" si="2"/>
        <v>0</v>
      </c>
    </row>
    <row r="34" spans="1:7" ht="9">
      <c r="A34" s="67" t="s">
        <v>15</v>
      </c>
      <c r="B34" s="68"/>
      <c r="C34" s="69"/>
      <c r="D34" s="69">
        <f t="shared" si="0"/>
        <v>0</v>
      </c>
      <c r="E34" s="70"/>
      <c r="F34" s="71"/>
      <c r="G34" s="72"/>
    </row>
    <row r="35" spans="1:7" ht="9">
      <c r="A35" s="34" t="s">
        <v>37</v>
      </c>
      <c r="B35" s="35">
        <v>11</v>
      </c>
      <c r="C35" s="36">
        <v>13400</v>
      </c>
      <c r="D35" s="36">
        <f t="shared" si="0"/>
        <v>16080</v>
      </c>
      <c r="E35" s="37">
        <v>0</v>
      </c>
      <c r="F35" s="38">
        <f t="shared" si="1"/>
        <v>0</v>
      </c>
      <c r="G35" s="39">
        <f t="shared" si="2"/>
        <v>0</v>
      </c>
    </row>
    <row r="36" spans="1:7" ht="9">
      <c r="A36" s="34" t="s">
        <v>7</v>
      </c>
      <c r="B36" s="35"/>
      <c r="C36" s="36">
        <v>390</v>
      </c>
      <c r="D36" s="36">
        <f t="shared" si="0"/>
        <v>468</v>
      </c>
      <c r="E36" s="37"/>
      <c r="F36" s="38">
        <f>PRODUCT(B36*E36)</f>
        <v>0</v>
      </c>
      <c r="G36" s="39">
        <f>PRODUCT(D36*E36)</f>
        <v>0</v>
      </c>
    </row>
    <row r="37" spans="1:7" ht="18">
      <c r="A37" s="34" t="s">
        <v>101</v>
      </c>
      <c r="B37" s="35">
        <v>7</v>
      </c>
      <c r="C37" s="36">
        <v>980</v>
      </c>
      <c r="D37" s="36">
        <f t="shared" si="0"/>
        <v>1176</v>
      </c>
      <c r="E37" s="37">
        <v>0</v>
      </c>
      <c r="F37" s="38">
        <f>PRODUCT(B37*E37)</f>
        <v>0</v>
      </c>
      <c r="G37" s="39">
        <f>PRODUCT(D37*E37)</f>
        <v>0</v>
      </c>
    </row>
    <row r="38" spans="1:7" ht="9">
      <c r="A38" s="34" t="s">
        <v>8</v>
      </c>
      <c r="B38" s="35">
        <v>3.4</v>
      </c>
      <c r="C38" s="36">
        <v>1050</v>
      </c>
      <c r="D38" s="36">
        <f t="shared" si="0"/>
        <v>1260</v>
      </c>
      <c r="E38" s="37">
        <v>0</v>
      </c>
      <c r="F38" s="38">
        <f>PRODUCT(B38*E38)</f>
        <v>0</v>
      </c>
      <c r="G38" s="39">
        <f>PRODUCT(D38*E38)</f>
        <v>0</v>
      </c>
    </row>
    <row r="39" spans="1:7" ht="18">
      <c r="A39" s="34" t="s">
        <v>95</v>
      </c>
      <c r="B39" s="35">
        <v>3</v>
      </c>
      <c r="C39" s="36">
        <v>2020</v>
      </c>
      <c r="D39" s="36">
        <f t="shared" si="0"/>
        <v>2424</v>
      </c>
      <c r="E39" s="37">
        <v>0</v>
      </c>
      <c r="F39" s="38">
        <f>PRODUCT(B39*E39)</f>
        <v>0</v>
      </c>
      <c r="G39" s="39">
        <f>PRODUCT(D39*E39)</f>
        <v>0</v>
      </c>
    </row>
    <row r="40" spans="1:7" ht="18">
      <c r="A40" s="34" t="s">
        <v>94</v>
      </c>
      <c r="B40" s="35">
        <v>0</v>
      </c>
      <c r="C40" s="36">
        <v>1980</v>
      </c>
      <c r="D40" s="36">
        <f t="shared" si="0"/>
        <v>2376</v>
      </c>
      <c r="E40" s="37"/>
      <c r="F40" s="38">
        <f>PRODUCT(B40*E40)</f>
        <v>0</v>
      </c>
      <c r="G40" s="39">
        <f>PRODUCT(D40*E40)</f>
        <v>0</v>
      </c>
    </row>
    <row r="41" spans="1:7" ht="9">
      <c r="A41" s="67" t="s">
        <v>18</v>
      </c>
      <c r="B41" s="68"/>
      <c r="C41" s="69"/>
      <c r="D41" s="69">
        <f t="shared" si="0"/>
        <v>0</v>
      </c>
      <c r="E41" s="70"/>
      <c r="F41" s="71"/>
      <c r="G41" s="72"/>
    </row>
    <row r="42" spans="1:7" ht="9">
      <c r="A42" s="34" t="s">
        <v>45</v>
      </c>
      <c r="B42" s="35">
        <v>1</v>
      </c>
      <c r="C42" s="36">
        <v>610</v>
      </c>
      <c r="D42" s="36">
        <f t="shared" si="0"/>
        <v>732</v>
      </c>
      <c r="E42" s="37"/>
      <c r="F42" s="38">
        <f aca="true" t="shared" si="3" ref="F42:F54">PRODUCT(B42*E42)</f>
        <v>0</v>
      </c>
      <c r="G42" s="39">
        <f aca="true" t="shared" si="4" ref="G42:G54">PRODUCT(D42*E42)</f>
        <v>0</v>
      </c>
    </row>
    <row r="43" spans="1:7" ht="9">
      <c r="A43" s="34" t="s">
        <v>58</v>
      </c>
      <c r="B43" s="35">
        <v>1.1</v>
      </c>
      <c r="C43" s="36">
        <v>350</v>
      </c>
      <c r="D43" s="36">
        <f t="shared" si="0"/>
        <v>420</v>
      </c>
      <c r="E43" s="37"/>
      <c r="F43" s="38">
        <f t="shared" si="3"/>
        <v>0</v>
      </c>
      <c r="G43" s="39">
        <f t="shared" si="4"/>
        <v>0</v>
      </c>
    </row>
    <row r="44" spans="1:7" ht="9">
      <c r="A44" s="34" t="s">
        <v>9</v>
      </c>
      <c r="B44" s="35">
        <v>0.25</v>
      </c>
      <c r="C44" s="36">
        <v>325</v>
      </c>
      <c r="D44" s="36">
        <f t="shared" si="0"/>
        <v>390</v>
      </c>
      <c r="E44" s="37"/>
      <c r="F44" s="38">
        <f>PRODUCT(B44*E44)</f>
        <v>0</v>
      </c>
      <c r="G44" s="39">
        <f t="shared" si="4"/>
        <v>0</v>
      </c>
    </row>
    <row r="45" spans="1:7" ht="9">
      <c r="A45" s="34" t="s">
        <v>59</v>
      </c>
      <c r="B45" s="35">
        <v>1.8</v>
      </c>
      <c r="C45" s="36">
        <v>1390</v>
      </c>
      <c r="D45" s="36">
        <f t="shared" si="0"/>
        <v>1668</v>
      </c>
      <c r="E45" s="37"/>
      <c r="F45" s="38">
        <f>PRODUCT(B45*E45)</f>
        <v>0</v>
      </c>
      <c r="G45" s="39">
        <f t="shared" si="4"/>
        <v>0</v>
      </c>
    </row>
    <row r="46" spans="1:7" ht="9">
      <c r="A46" s="34" t="s">
        <v>60</v>
      </c>
      <c r="B46" s="35">
        <v>1</v>
      </c>
      <c r="C46" s="36">
        <v>600</v>
      </c>
      <c r="D46" s="36">
        <f t="shared" si="0"/>
        <v>720</v>
      </c>
      <c r="E46" s="37"/>
      <c r="F46" s="38">
        <f>PRODUCT(B46*E46)</f>
        <v>0</v>
      </c>
      <c r="G46" s="39">
        <f t="shared" si="4"/>
        <v>0</v>
      </c>
    </row>
    <row r="47" spans="1:7" ht="9">
      <c r="A47" s="34" t="s">
        <v>61</v>
      </c>
      <c r="B47" s="35">
        <v>0.01</v>
      </c>
      <c r="C47" s="36">
        <v>170</v>
      </c>
      <c r="D47" s="36">
        <f t="shared" si="0"/>
        <v>204</v>
      </c>
      <c r="E47" s="37">
        <v>0</v>
      </c>
      <c r="F47" s="38">
        <f>PRODUCT(B47*E47)</f>
        <v>0</v>
      </c>
      <c r="G47" s="39">
        <f t="shared" si="4"/>
        <v>0</v>
      </c>
    </row>
    <row r="48" spans="1:7" ht="9">
      <c r="A48" s="34" t="s">
        <v>31</v>
      </c>
      <c r="B48" s="35">
        <v>0.4</v>
      </c>
      <c r="C48" s="36">
        <v>165</v>
      </c>
      <c r="D48" s="36">
        <f t="shared" si="0"/>
        <v>198</v>
      </c>
      <c r="E48" s="37"/>
      <c r="F48" s="38">
        <f>PRODUCT(B48*E48)</f>
        <v>0</v>
      </c>
      <c r="G48" s="39">
        <f t="shared" si="4"/>
        <v>0</v>
      </c>
    </row>
    <row r="49" spans="1:7" ht="9">
      <c r="A49" s="34" t="s">
        <v>19</v>
      </c>
      <c r="B49" s="35">
        <v>0.88</v>
      </c>
      <c r="C49" s="36">
        <v>820</v>
      </c>
      <c r="D49" s="36">
        <f t="shared" si="0"/>
        <v>984</v>
      </c>
      <c r="E49" s="37"/>
      <c r="F49" s="38">
        <f t="shared" si="3"/>
        <v>0</v>
      </c>
      <c r="G49" s="39">
        <f t="shared" si="4"/>
        <v>0</v>
      </c>
    </row>
    <row r="50" spans="1:7" ht="18">
      <c r="A50" s="34" t="s">
        <v>62</v>
      </c>
      <c r="B50" s="35">
        <v>0</v>
      </c>
      <c r="C50" s="36">
        <v>75</v>
      </c>
      <c r="D50" s="36">
        <f t="shared" si="0"/>
        <v>90</v>
      </c>
      <c r="E50" s="37"/>
      <c r="F50" s="38">
        <f t="shared" si="3"/>
        <v>0</v>
      </c>
      <c r="G50" s="39">
        <f t="shared" si="4"/>
        <v>0</v>
      </c>
    </row>
    <row r="51" spans="1:7" ht="9">
      <c r="A51" s="34" t="s">
        <v>2</v>
      </c>
      <c r="B51" s="35">
        <v>0.98</v>
      </c>
      <c r="C51" s="36">
        <v>125</v>
      </c>
      <c r="D51" s="36">
        <f t="shared" si="0"/>
        <v>150</v>
      </c>
      <c r="E51" s="37">
        <v>0</v>
      </c>
      <c r="F51" s="38">
        <f t="shared" si="3"/>
        <v>0</v>
      </c>
      <c r="G51" s="39">
        <f t="shared" si="4"/>
        <v>0</v>
      </c>
    </row>
    <row r="52" spans="1:7" ht="9">
      <c r="A52" s="34" t="s">
        <v>106</v>
      </c>
      <c r="B52" s="35">
        <v>0.7</v>
      </c>
      <c r="C52" s="36">
        <v>235</v>
      </c>
      <c r="D52" s="36">
        <f t="shared" si="0"/>
        <v>282</v>
      </c>
      <c r="E52" s="37"/>
      <c r="F52" s="38">
        <f t="shared" si="3"/>
        <v>0</v>
      </c>
      <c r="G52" s="39">
        <f t="shared" si="4"/>
        <v>0</v>
      </c>
    </row>
    <row r="53" spans="1:7" ht="9">
      <c r="A53" s="34" t="s">
        <v>34</v>
      </c>
      <c r="B53" s="35">
        <v>0</v>
      </c>
      <c r="C53" s="36">
        <v>125</v>
      </c>
      <c r="D53" s="36">
        <f t="shared" si="0"/>
        <v>150</v>
      </c>
      <c r="E53" s="37">
        <v>0</v>
      </c>
      <c r="F53" s="38">
        <f>PRODUCT(B53*E53)</f>
        <v>0</v>
      </c>
      <c r="G53" s="39">
        <f t="shared" si="4"/>
        <v>0</v>
      </c>
    </row>
    <row r="54" spans="1:7" ht="9">
      <c r="A54" s="34" t="s">
        <v>26</v>
      </c>
      <c r="B54" s="35">
        <v>0.26</v>
      </c>
      <c r="C54" s="36">
        <v>525</v>
      </c>
      <c r="D54" s="36">
        <f t="shared" si="0"/>
        <v>630</v>
      </c>
      <c r="E54" s="37"/>
      <c r="F54" s="38">
        <f t="shared" si="3"/>
        <v>0</v>
      </c>
      <c r="G54" s="39">
        <f t="shared" si="4"/>
        <v>0</v>
      </c>
    </row>
    <row r="55" spans="1:7" ht="9">
      <c r="A55" s="67" t="s">
        <v>63</v>
      </c>
      <c r="B55" s="68"/>
      <c r="C55" s="69"/>
      <c r="D55" s="69">
        <f t="shared" si="0"/>
        <v>0</v>
      </c>
      <c r="E55" s="70"/>
      <c r="F55" s="71"/>
      <c r="G55" s="72"/>
    </row>
    <row r="56" spans="1:7" ht="9">
      <c r="A56" s="34" t="s">
        <v>20</v>
      </c>
      <c r="B56" s="35">
        <v>-5</v>
      </c>
      <c r="C56" s="36">
        <v>6300</v>
      </c>
      <c r="D56" s="36">
        <f t="shared" si="0"/>
        <v>7560</v>
      </c>
      <c r="E56" s="37">
        <v>0</v>
      </c>
      <c r="F56" s="38">
        <f aca="true" t="shared" si="5" ref="F56:F62">PRODUCT(B56*E56)</f>
        <v>0</v>
      </c>
      <c r="G56" s="39">
        <f aca="true" t="shared" si="6" ref="G56:G62">PRODUCT(D56*E56)</f>
        <v>0</v>
      </c>
    </row>
    <row r="57" spans="1:7" ht="9">
      <c r="A57" s="34" t="s">
        <v>64</v>
      </c>
      <c r="B57" s="35">
        <v>1.9</v>
      </c>
      <c r="C57" s="36">
        <v>2190</v>
      </c>
      <c r="D57" s="36">
        <f t="shared" si="0"/>
        <v>2628</v>
      </c>
      <c r="E57" s="37"/>
      <c r="F57" s="38">
        <f t="shared" si="5"/>
        <v>0</v>
      </c>
      <c r="G57" s="39">
        <f t="shared" si="6"/>
        <v>0</v>
      </c>
    </row>
    <row r="58" spans="1:7" ht="9">
      <c r="A58" s="34" t="s">
        <v>46</v>
      </c>
      <c r="B58" s="35">
        <v>2.3</v>
      </c>
      <c r="C58" s="36">
        <v>2900</v>
      </c>
      <c r="D58" s="36">
        <f t="shared" si="0"/>
        <v>3480</v>
      </c>
      <c r="E58" s="37">
        <v>0</v>
      </c>
      <c r="F58" s="38">
        <f t="shared" si="5"/>
        <v>0</v>
      </c>
      <c r="G58" s="39">
        <f t="shared" si="6"/>
        <v>0</v>
      </c>
    </row>
    <row r="59" spans="1:7" ht="9">
      <c r="A59" s="34" t="s">
        <v>10</v>
      </c>
      <c r="B59" s="35">
        <v>4</v>
      </c>
      <c r="C59" s="36">
        <v>1525</v>
      </c>
      <c r="D59" s="36">
        <f t="shared" si="0"/>
        <v>1830</v>
      </c>
      <c r="E59" s="37"/>
      <c r="F59" s="38">
        <f t="shared" si="5"/>
        <v>0</v>
      </c>
      <c r="G59" s="39">
        <f t="shared" si="6"/>
        <v>0</v>
      </c>
    </row>
    <row r="60" spans="1:7" ht="9">
      <c r="A60" s="34" t="s">
        <v>47</v>
      </c>
      <c r="B60" s="35">
        <v>2</v>
      </c>
      <c r="C60" s="36">
        <v>820</v>
      </c>
      <c r="D60" s="36">
        <f t="shared" si="0"/>
        <v>984</v>
      </c>
      <c r="E60" s="37">
        <v>0</v>
      </c>
      <c r="F60" s="38">
        <f t="shared" si="5"/>
        <v>0</v>
      </c>
      <c r="G60" s="39">
        <f t="shared" si="6"/>
        <v>0</v>
      </c>
    </row>
    <row r="61" spans="1:7" ht="9">
      <c r="A61" s="34" t="s">
        <v>35</v>
      </c>
      <c r="B61" s="35">
        <v>0.1</v>
      </c>
      <c r="C61" s="36">
        <v>450</v>
      </c>
      <c r="D61" s="36">
        <f t="shared" si="0"/>
        <v>540</v>
      </c>
      <c r="E61" s="37">
        <v>0</v>
      </c>
      <c r="F61" s="38">
        <f>PRODUCT(B61*E61)</f>
        <v>0</v>
      </c>
      <c r="G61" s="39">
        <f>PRODUCT(D61*E61)</f>
        <v>0</v>
      </c>
    </row>
    <row r="62" spans="1:7" ht="9">
      <c r="A62" s="34" t="s">
        <v>32</v>
      </c>
      <c r="B62" s="35">
        <v>0.01</v>
      </c>
      <c r="C62" s="36">
        <v>80</v>
      </c>
      <c r="D62" s="36">
        <f t="shared" si="0"/>
        <v>96</v>
      </c>
      <c r="E62" s="37"/>
      <c r="F62" s="38">
        <f t="shared" si="5"/>
        <v>0</v>
      </c>
      <c r="G62" s="39">
        <f t="shared" si="6"/>
        <v>0</v>
      </c>
    </row>
    <row r="63" spans="1:7" ht="9">
      <c r="A63" s="40" t="s">
        <v>21</v>
      </c>
      <c r="B63" s="35">
        <v>0.8</v>
      </c>
      <c r="C63" s="36">
        <v>375</v>
      </c>
      <c r="D63" s="36">
        <f t="shared" si="0"/>
        <v>450</v>
      </c>
      <c r="E63" s="37">
        <v>0</v>
      </c>
      <c r="F63" s="38">
        <f>PRODUCT(B63*E63)</f>
        <v>0</v>
      </c>
      <c r="G63" s="39">
        <f>PRODUCT(D63*E63)</f>
        <v>0</v>
      </c>
    </row>
    <row r="64" spans="1:7" ht="9">
      <c r="A64" s="67" t="s">
        <v>17</v>
      </c>
      <c r="B64" s="68"/>
      <c r="C64" s="69"/>
      <c r="D64" s="69">
        <f t="shared" si="0"/>
        <v>0</v>
      </c>
      <c r="E64" s="70"/>
      <c r="F64" s="71"/>
      <c r="G64" s="72"/>
    </row>
    <row r="65" spans="1:7" ht="9">
      <c r="A65" s="34" t="s">
        <v>28</v>
      </c>
      <c r="B65" s="35">
        <v>0.35</v>
      </c>
      <c r="C65" s="36">
        <v>235</v>
      </c>
      <c r="D65" s="36">
        <f t="shared" si="0"/>
        <v>282</v>
      </c>
      <c r="E65" s="37"/>
      <c r="F65" s="38">
        <f>PRODUCT(B65*E65)</f>
        <v>0</v>
      </c>
      <c r="G65" s="39">
        <f aca="true" t="shared" si="7" ref="G65:G70">PRODUCT(D65*E65)</f>
        <v>0</v>
      </c>
    </row>
    <row r="66" spans="1:7" ht="9" customHeight="1">
      <c r="A66" s="34" t="s">
        <v>65</v>
      </c>
      <c r="B66" s="35">
        <v>1.6</v>
      </c>
      <c r="C66" s="36">
        <v>1300</v>
      </c>
      <c r="D66" s="36">
        <f t="shared" si="0"/>
        <v>1560</v>
      </c>
      <c r="E66" s="37">
        <v>0</v>
      </c>
      <c r="F66" s="38">
        <f>PRODUCT(B66*E66)</f>
        <v>0</v>
      </c>
      <c r="G66" s="39">
        <f t="shared" si="7"/>
        <v>0</v>
      </c>
    </row>
    <row r="67" spans="1:7" ht="9">
      <c r="A67" s="34" t="s">
        <v>22</v>
      </c>
      <c r="B67" s="35">
        <v>0.8</v>
      </c>
      <c r="C67" s="36">
        <v>780</v>
      </c>
      <c r="D67" s="36">
        <f t="shared" si="0"/>
        <v>936</v>
      </c>
      <c r="E67" s="37">
        <v>0</v>
      </c>
      <c r="F67" s="38">
        <f>PRODUCT(B67*E67)</f>
        <v>0</v>
      </c>
      <c r="G67" s="39">
        <f t="shared" si="7"/>
        <v>0</v>
      </c>
    </row>
    <row r="68" spans="1:7" ht="9">
      <c r="A68" s="42" t="s">
        <v>66</v>
      </c>
      <c r="B68" s="43">
        <v>0.3</v>
      </c>
      <c r="C68" s="41">
        <v>525</v>
      </c>
      <c r="D68" s="36">
        <f t="shared" si="0"/>
        <v>630</v>
      </c>
      <c r="E68" s="37">
        <v>0</v>
      </c>
      <c r="F68" s="38">
        <f>PRODUCT(B68*E68)</f>
        <v>0</v>
      </c>
      <c r="G68" s="39">
        <f>PRODUCT(D68*E68)</f>
        <v>0</v>
      </c>
    </row>
    <row r="69" spans="1:7" ht="9">
      <c r="A69" s="67" t="s">
        <v>16</v>
      </c>
      <c r="B69" s="68"/>
      <c r="C69" s="69"/>
      <c r="D69" s="69"/>
      <c r="E69" s="70"/>
      <c r="F69" s="71"/>
      <c r="G69" s="72"/>
    </row>
    <row r="70" spans="1:7" ht="9">
      <c r="A70" s="34" t="s">
        <v>88</v>
      </c>
      <c r="B70" s="35">
        <v>13.5</v>
      </c>
      <c r="C70" s="36">
        <v>4400</v>
      </c>
      <c r="D70" s="36">
        <f>PRODUCT(C70+((C70/100)*20))</f>
        <v>5280</v>
      </c>
      <c r="E70" s="37"/>
      <c r="F70" s="38">
        <f>PRODUCT(B70*E70)</f>
        <v>0</v>
      </c>
      <c r="G70" s="39">
        <f t="shared" si="7"/>
        <v>0</v>
      </c>
    </row>
    <row r="71" spans="1:7" ht="9">
      <c r="A71" s="80" t="s">
        <v>67</v>
      </c>
      <c r="B71" s="103"/>
      <c r="C71" s="103"/>
      <c r="D71" s="103"/>
      <c r="E71" s="70"/>
      <c r="F71" s="73"/>
      <c r="G71" s="72"/>
    </row>
    <row r="72" spans="1:7" ht="9">
      <c r="A72" s="40" t="s">
        <v>49</v>
      </c>
      <c r="B72" s="43">
        <v>4</v>
      </c>
      <c r="C72" s="41">
        <v>5300</v>
      </c>
      <c r="D72" s="36">
        <f aca="true" t="shared" si="8" ref="D72:D77">PRODUCT(C72+((C72/100)*20))</f>
        <v>6360</v>
      </c>
      <c r="E72" s="37">
        <v>0</v>
      </c>
      <c r="F72" s="44">
        <f aca="true" t="shared" si="9" ref="F72:F77">PRODUCT(B72*E72)</f>
        <v>0</v>
      </c>
      <c r="G72" s="39">
        <f aca="true" t="shared" si="10" ref="G72:G77">PRODUCT(D72*E72)</f>
        <v>0</v>
      </c>
    </row>
    <row r="73" spans="1:7" ht="9">
      <c r="A73" s="40" t="s">
        <v>51</v>
      </c>
      <c r="B73" s="43">
        <v>4.3</v>
      </c>
      <c r="C73" s="41">
        <v>6250</v>
      </c>
      <c r="D73" s="36">
        <f t="shared" si="8"/>
        <v>7500</v>
      </c>
      <c r="E73" s="37"/>
      <c r="F73" s="38">
        <f t="shared" si="9"/>
        <v>0</v>
      </c>
      <c r="G73" s="39">
        <f t="shared" si="10"/>
        <v>0</v>
      </c>
    </row>
    <row r="74" spans="1:7" ht="9">
      <c r="A74" s="40" t="s">
        <v>50</v>
      </c>
      <c r="B74" s="43">
        <v>2.1</v>
      </c>
      <c r="C74" s="41">
        <v>2500</v>
      </c>
      <c r="D74" s="36">
        <f t="shared" si="8"/>
        <v>3000</v>
      </c>
      <c r="E74" s="37"/>
      <c r="F74" s="38">
        <f t="shared" si="9"/>
        <v>0</v>
      </c>
      <c r="G74" s="39">
        <f t="shared" si="10"/>
        <v>0</v>
      </c>
    </row>
    <row r="75" spans="1:7" ht="18">
      <c r="A75" s="40" t="s">
        <v>68</v>
      </c>
      <c r="B75" s="43">
        <v>3.6</v>
      </c>
      <c r="C75" s="41">
        <v>5150</v>
      </c>
      <c r="D75" s="36">
        <f t="shared" si="8"/>
        <v>6180</v>
      </c>
      <c r="E75" s="37">
        <v>0</v>
      </c>
      <c r="F75" s="38">
        <f t="shared" si="9"/>
        <v>0</v>
      </c>
      <c r="G75" s="39">
        <f t="shared" si="10"/>
        <v>0</v>
      </c>
    </row>
    <row r="76" spans="1:7" ht="9">
      <c r="A76" s="40" t="s">
        <v>69</v>
      </c>
      <c r="B76" s="43">
        <v>2.8</v>
      </c>
      <c r="C76" s="41">
        <v>3600</v>
      </c>
      <c r="D76" s="36">
        <f t="shared" si="8"/>
        <v>4320</v>
      </c>
      <c r="E76" s="37">
        <v>0</v>
      </c>
      <c r="F76" s="38">
        <f t="shared" si="9"/>
        <v>0</v>
      </c>
      <c r="G76" s="39">
        <f t="shared" si="10"/>
        <v>0</v>
      </c>
    </row>
    <row r="77" spans="1:7" ht="9">
      <c r="A77" s="40" t="s">
        <v>70</v>
      </c>
      <c r="B77" s="43">
        <v>3</v>
      </c>
      <c r="C77" s="41">
        <v>4700</v>
      </c>
      <c r="D77" s="36">
        <f t="shared" si="8"/>
        <v>5640</v>
      </c>
      <c r="E77" s="37">
        <v>0</v>
      </c>
      <c r="F77" s="38">
        <f t="shared" si="9"/>
        <v>0</v>
      </c>
      <c r="G77" s="39">
        <f t="shared" si="10"/>
        <v>0</v>
      </c>
    </row>
    <row r="78" spans="1:7" ht="9">
      <c r="A78" s="80" t="s">
        <v>71</v>
      </c>
      <c r="B78" s="81"/>
      <c r="C78" s="81"/>
      <c r="D78" s="73"/>
      <c r="E78" s="70"/>
      <c r="F78" s="71"/>
      <c r="G78" s="72"/>
    </row>
    <row r="79" spans="1:7" ht="18">
      <c r="A79" s="40" t="s">
        <v>72</v>
      </c>
      <c r="B79" s="65">
        <v>3.9</v>
      </c>
      <c r="C79" s="66">
        <v>6250</v>
      </c>
      <c r="D79" s="36">
        <f aca="true" t="shared" si="11" ref="D79:D105">PRODUCT(C79+((C79/100)*20))</f>
        <v>7500</v>
      </c>
      <c r="E79" s="37"/>
      <c r="F79" s="38">
        <f>PRODUCT(B79*E79)</f>
        <v>0</v>
      </c>
      <c r="G79" s="39">
        <f>PRODUCT(D79*E79)</f>
        <v>0</v>
      </c>
    </row>
    <row r="80" spans="1:7" ht="9" customHeight="1">
      <c r="A80" s="40" t="s">
        <v>110</v>
      </c>
      <c r="B80" s="65">
        <v>3.4</v>
      </c>
      <c r="C80" s="66">
        <v>6250</v>
      </c>
      <c r="D80" s="36">
        <f t="shared" si="11"/>
        <v>7500</v>
      </c>
      <c r="E80" s="37">
        <v>0</v>
      </c>
      <c r="F80" s="38">
        <f>PRODUCT(B80*E80)</f>
        <v>0</v>
      </c>
      <c r="G80" s="39">
        <f>PRODUCT(D80*E80)</f>
        <v>0</v>
      </c>
    </row>
    <row r="81" spans="1:7" ht="8.25" customHeight="1">
      <c r="A81" s="74" t="s">
        <v>73</v>
      </c>
      <c r="B81" s="75"/>
      <c r="C81" s="71"/>
      <c r="D81" s="69">
        <f t="shared" si="11"/>
        <v>0</v>
      </c>
      <c r="E81" s="70"/>
      <c r="F81" s="71"/>
      <c r="G81" s="72"/>
    </row>
    <row r="82" spans="1:7" ht="8.25" customHeight="1">
      <c r="A82" s="40" t="s">
        <v>74</v>
      </c>
      <c r="B82" s="43">
        <v>1.1</v>
      </c>
      <c r="C82" s="41">
        <v>1895</v>
      </c>
      <c r="D82" s="36">
        <f t="shared" si="11"/>
        <v>2274</v>
      </c>
      <c r="E82" s="37">
        <v>0</v>
      </c>
      <c r="F82" s="38">
        <f aca="true" t="shared" si="12" ref="F82:F90">PRODUCT(B82*E82)</f>
        <v>0</v>
      </c>
      <c r="G82" s="39">
        <f aca="true" t="shared" si="13" ref="G82:G90">PRODUCT(D82*E82)</f>
        <v>0</v>
      </c>
    </row>
    <row r="83" spans="1:7" ht="9">
      <c r="A83" s="40" t="s">
        <v>93</v>
      </c>
      <c r="B83" s="43">
        <v>1.1</v>
      </c>
      <c r="C83" s="41">
        <v>1900</v>
      </c>
      <c r="D83" s="36">
        <f t="shared" si="11"/>
        <v>2280</v>
      </c>
      <c r="E83" s="37"/>
      <c r="F83" s="38">
        <f t="shared" si="12"/>
        <v>0</v>
      </c>
      <c r="G83" s="39">
        <f t="shared" si="13"/>
        <v>0</v>
      </c>
    </row>
    <row r="84" spans="1:7" ht="9">
      <c r="A84" s="40" t="s">
        <v>75</v>
      </c>
      <c r="B84" s="43">
        <v>0.8</v>
      </c>
      <c r="C84" s="41">
        <v>995</v>
      </c>
      <c r="D84" s="36">
        <f t="shared" si="11"/>
        <v>1194</v>
      </c>
      <c r="E84" s="37">
        <v>0</v>
      </c>
      <c r="F84" s="38">
        <f t="shared" si="12"/>
        <v>0</v>
      </c>
      <c r="G84" s="39">
        <f t="shared" si="13"/>
        <v>0</v>
      </c>
    </row>
    <row r="85" spans="1:7" ht="9">
      <c r="A85" s="40" t="s">
        <v>76</v>
      </c>
      <c r="B85" s="43">
        <v>0.8</v>
      </c>
      <c r="C85" s="41">
        <v>1540</v>
      </c>
      <c r="D85" s="36">
        <f t="shared" si="11"/>
        <v>1848</v>
      </c>
      <c r="E85" s="37">
        <v>0</v>
      </c>
      <c r="F85" s="38">
        <f t="shared" si="12"/>
        <v>0</v>
      </c>
      <c r="G85" s="39">
        <f t="shared" si="13"/>
        <v>0</v>
      </c>
    </row>
    <row r="86" spans="1:7" ht="9">
      <c r="A86" s="40" t="s">
        <v>77</v>
      </c>
      <c r="B86" s="43">
        <v>1</v>
      </c>
      <c r="C86" s="41">
        <v>2200</v>
      </c>
      <c r="D86" s="36">
        <f t="shared" si="11"/>
        <v>2640</v>
      </c>
      <c r="E86" s="37">
        <v>0</v>
      </c>
      <c r="F86" s="38">
        <f t="shared" si="12"/>
        <v>0</v>
      </c>
      <c r="G86" s="39">
        <f t="shared" si="13"/>
        <v>0</v>
      </c>
    </row>
    <row r="87" spans="1:7" ht="9">
      <c r="A87" s="40" t="s">
        <v>84</v>
      </c>
      <c r="B87" s="35">
        <v>1</v>
      </c>
      <c r="C87" s="36">
        <v>995</v>
      </c>
      <c r="D87" s="36">
        <f t="shared" si="11"/>
        <v>1194</v>
      </c>
      <c r="E87" s="37">
        <v>0</v>
      </c>
      <c r="F87" s="38">
        <f t="shared" si="12"/>
        <v>0</v>
      </c>
      <c r="G87" s="50">
        <f t="shared" si="13"/>
        <v>0</v>
      </c>
    </row>
    <row r="88" spans="1:7" ht="9">
      <c r="A88" s="40" t="s">
        <v>85</v>
      </c>
      <c r="B88" s="35">
        <v>4.5</v>
      </c>
      <c r="C88" s="36">
        <v>7550</v>
      </c>
      <c r="D88" s="36">
        <f t="shared" si="11"/>
        <v>9060</v>
      </c>
      <c r="E88" s="37">
        <v>0</v>
      </c>
      <c r="F88" s="38">
        <f t="shared" si="12"/>
        <v>0</v>
      </c>
      <c r="G88" s="50">
        <f t="shared" si="13"/>
        <v>0</v>
      </c>
    </row>
    <row r="89" spans="1:7" ht="9">
      <c r="A89" s="40" t="s">
        <v>98</v>
      </c>
      <c r="B89" s="43">
        <v>1</v>
      </c>
      <c r="C89" s="41">
        <v>2400</v>
      </c>
      <c r="D89" s="36">
        <f t="shared" si="11"/>
        <v>2880</v>
      </c>
      <c r="E89" s="37">
        <v>0</v>
      </c>
      <c r="F89" s="38">
        <f t="shared" si="12"/>
        <v>0</v>
      </c>
      <c r="G89" s="39">
        <f t="shared" si="13"/>
        <v>0</v>
      </c>
    </row>
    <row r="90" spans="1:7" ht="9">
      <c r="A90" s="45" t="s">
        <v>48</v>
      </c>
      <c r="B90" s="46">
        <v>0.3</v>
      </c>
      <c r="C90" s="47">
        <v>800</v>
      </c>
      <c r="D90" s="36">
        <f t="shared" si="11"/>
        <v>960</v>
      </c>
      <c r="E90" s="48">
        <v>0</v>
      </c>
      <c r="F90" s="49">
        <f t="shared" si="12"/>
        <v>0</v>
      </c>
      <c r="G90" s="50">
        <f t="shared" si="13"/>
        <v>0</v>
      </c>
    </row>
    <row r="91" spans="1:7" ht="10.5" customHeight="1">
      <c r="A91" s="40" t="s">
        <v>78</v>
      </c>
      <c r="B91" s="43">
        <v>0.2</v>
      </c>
      <c r="C91" s="41">
        <v>490</v>
      </c>
      <c r="D91" s="36">
        <f t="shared" si="11"/>
        <v>588</v>
      </c>
      <c r="E91" s="37">
        <v>0</v>
      </c>
      <c r="F91" s="38">
        <f aca="true" t="shared" si="14" ref="F91:F98">PRODUCT(B91*E91)</f>
        <v>0</v>
      </c>
      <c r="G91" s="39">
        <f aca="true" t="shared" si="15" ref="G91:G101">PRODUCT(D91*E91)</f>
        <v>0</v>
      </c>
    </row>
    <row r="92" spans="1:7" ht="12.75" customHeight="1">
      <c r="A92" s="40" t="s">
        <v>79</v>
      </c>
      <c r="B92" s="43">
        <v>1.2</v>
      </c>
      <c r="C92" s="41">
        <v>1200</v>
      </c>
      <c r="D92" s="36">
        <f t="shared" si="11"/>
        <v>1440</v>
      </c>
      <c r="E92" s="37">
        <v>0</v>
      </c>
      <c r="F92" s="38">
        <f t="shared" si="14"/>
        <v>0</v>
      </c>
      <c r="G92" s="39">
        <f t="shared" si="15"/>
        <v>0</v>
      </c>
    </row>
    <row r="93" spans="1:7" ht="9">
      <c r="A93" s="40" t="s">
        <v>80</v>
      </c>
      <c r="B93" s="43">
        <v>1.15</v>
      </c>
      <c r="C93" s="41">
        <v>1700</v>
      </c>
      <c r="D93" s="36">
        <f t="shared" si="11"/>
        <v>2040</v>
      </c>
      <c r="E93" s="37">
        <v>0</v>
      </c>
      <c r="F93" s="38">
        <f>PRODUCT(B93*E93)</f>
        <v>0</v>
      </c>
      <c r="G93" s="39">
        <f>PRODUCT(D93*E93)</f>
        <v>0</v>
      </c>
    </row>
    <row r="94" spans="1:7" ht="9">
      <c r="A94" s="40" t="s">
        <v>29</v>
      </c>
      <c r="B94" s="43">
        <v>0.2</v>
      </c>
      <c r="C94" s="41">
        <v>180</v>
      </c>
      <c r="D94" s="36">
        <f t="shared" si="11"/>
        <v>216</v>
      </c>
      <c r="E94" s="37">
        <v>0</v>
      </c>
      <c r="F94" s="38">
        <f t="shared" si="14"/>
        <v>0</v>
      </c>
      <c r="G94" s="39">
        <f t="shared" si="15"/>
        <v>0</v>
      </c>
    </row>
    <row r="95" spans="1:7" ht="9">
      <c r="A95" s="40" t="s">
        <v>33</v>
      </c>
      <c r="B95" s="43">
        <v>0</v>
      </c>
      <c r="C95" s="41">
        <v>280</v>
      </c>
      <c r="D95" s="36">
        <f t="shared" si="11"/>
        <v>336</v>
      </c>
      <c r="E95" s="37">
        <v>0</v>
      </c>
      <c r="F95" s="38">
        <f t="shared" si="14"/>
        <v>0</v>
      </c>
      <c r="G95" s="39">
        <f t="shared" si="15"/>
        <v>0</v>
      </c>
    </row>
    <row r="96" spans="1:7" ht="9">
      <c r="A96" s="45" t="s">
        <v>81</v>
      </c>
      <c r="B96" s="46">
        <v>1.8</v>
      </c>
      <c r="C96" s="47">
        <v>2100</v>
      </c>
      <c r="D96" s="36">
        <f t="shared" si="11"/>
        <v>2520</v>
      </c>
      <c r="E96" s="48">
        <v>0</v>
      </c>
      <c r="F96" s="49">
        <f t="shared" si="14"/>
        <v>0</v>
      </c>
      <c r="G96" s="50">
        <f t="shared" si="15"/>
        <v>0</v>
      </c>
    </row>
    <row r="97" spans="1:7" ht="9">
      <c r="A97" s="45" t="s">
        <v>82</v>
      </c>
      <c r="B97" s="46">
        <v>0.3</v>
      </c>
      <c r="C97" s="47">
        <v>490</v>
      </c>
      <c r="D97" s="36">
        <f t="shared" si="11"/>
        <v>588</v>
      </c>
      <c r="E97" s="48">
        <v>0</v>
      </c>
      <c r="F97" s="49">
        <f t="shared" si="14"/>
        <v>0</v>
      </c>
      <c r="G97" s="50">
        <f t="shared" si="15"/>
        <v>0</v>
      </c>
    </row>
    <row r="98" spans="1:7" ht="18">
      <c r="A98" s="45" t="s">
        <v>83</v>
      </c>
      <c r="B98" s="46">
        <v>0.3</v>
      </c>
      <c r="C98" s="47">
        <v>800</v>
      </c>
      <c r="D98" s="36">
        <f t="shared" si="11"/>
        <v>960</v>
      </c>
      <c r="E98" s="48"/>
      <c r="F98" s="49">
        <f t="shared" si="14"/>
        <v>0</v>
      </c>
      <c r="G98" s="50">
        <f t="shared" si="15"/>
        <v>0</v>
      </c>
    </row>
    <row r="99" spans="1:7" ht="9">
      <c r="A99" s="74" t="s">
        <v>97</v>
      </c>
      <c r="B99" s="76"/>
      <c r="C99" s="77"/>
      <c r="D99" s="69"/>
      <c r="E99" s="78"/>
      <c r="F99" s="77"/>
      <c r="G99" s="79"/>
    </row>
    <row r="100" spans="1:7" ht="18">
      <c r="A100" s="40" t="s">
        <v>87</v>
      </c>
      <c r="B100" s="35">
        <v>7</v>
      </c>
      <c r="C100" s="36">
        <v>2650</v>
      </c>
      <c r="D100" s="36">
        <f t="shared" si="11"/>
        <v>3180</v>
      </c>
      <c r="E100" s="37">
        <v>0</v>
      </c>
      <c r="F100" s="38">
        <f aca="true" t="shared" si="16" ref="F100:F105">PRODUCT(B100*E100)</f>
        <v>0</v>
      </c>
      <c r="G100" s="50">
        <f t="shared" si="15"/>
        <v>0</v>
      </c>
    </row>
    <row r="101" spans="1:7" ht="18">
      <c r="A101" s="40" t="s">
        <v>86</v>
      </c>
      <c r="B101" s="35">
        <v>13</v>
      </c>
      <c r="C101" s="36">
        <v>4950</v>
      </c>
      <c r="D101" s="36">
        <f t="shared" si="11"/>
        <v>5940</v>
      </c>
      <c r="E101" s="37">
        <v>0</v>
      </c>
      <c r="F101" s="38">
        <f t="shared" si="16"/>
        <v>0</v>
      </c>
      <c r="G101" s="39">
        <f t="shared" si="15"/>
        <v>0</v>
      </c>
    </row>
    <row r="102" spans="1:7" ht="9">
      <c r="A102" s="40" t="s">
        <v>92</v>
      </c>
      <c r="B102" s="35">
        <v>0</v>
      </c>
      <c r="C102" s="36">
        <v>200</v>
      </c>
      <c r="D102" s="36">
        <f t="shared" si="11"/>
        <v>240</v>
      </c>
      <c r="E102" s="37"/>
      <c r="F102" s="38">
        <f t="shared" si="16"/>
        <v>0</v>
      </c>
      <c r="G102" s="39">
        <f>PRODUCT(D102*E102)</f>
        <v>0</v>
      </c>
    </row>
    <row r="103" spans="1:7" ht="9">
      <c r="A103" s="40" t="s">
        <v>91</v>
      </c>
      <c r="B103" s="35">
        <v>0</v>
      </c>
      <c r="C103" s="36">
        <v>500</v>
      </c>
      <c r="D103" s="36">
        <f t="shared" si="11"/>
        <v>600</v>
      </c>
      <c r="E103" s="37">
        <v>0</v>
      </c>
      <c r="F103" s="38">
        <f t="shared" si="16"/>
        <v>0</v>
      </c>
      <c r="G103" s="39">
        <f>PRODUCT(D103*E103)</f>
        <v>0</v>
      </c>
    </row>
    <row r="104" spans="1:7" ht="9">
      <c r="A104" s="40" t="s">
        <v>108</v>
      </c>
      <c r="B104" s="35">
        <v>1</v>
      </c>
      <c r="C104" s="36">
        <v>1400</v>
      </c>
      <c r="D104" s="36">
        <f t="shared" si="11"/>
        <v>1680</v>
      </c>
      <c r="E104" s="37">
        <v>0</v>
      </c>
      <c r="F104" s="38">
        <f t="shared" si="16"/>
        <v>0</v>
      </c>
      <c r="G104" s="39">
        <f>PRODUCT(D104*E104)</f>
        <v>0</v>
      </c>
    </row>
    <row r="105" spans="1:7" ht="9">
      <c r="A105" s="40"/>
      <c r="B105" s="35">
        <v>0</v>
      </c>
      <c r="C105" s="36">
        <v>0</v>
      </c>
      <c r="D105" s="36">
        <f t="shared" si="11"/>
        <v>0</v>
      </c>
      <c r="E105" s="37">
        <v>0</v>
      </c>
      <c r="F105" s="38">
        <f t="shared" si="16"/>
        <v>0</v>
      </c>
      <c r="G105" s="39">
        <f>PRODUCT(D105*E105)</f>
        <v>0</v>
      </c>
    </row>
    <row r="106" spans="5:7" ht="9" customHeight="1">
      <c r="E106" s="53" t="s">
        <v>43</v>
      </c>
      <c r="F106" s="101">
        <f>SUM(F28:F104)+270</f>
        <v>270</v>
      </c>
      <c r="G106" s="102"/>
    </row>
    <row r="107" spans="3:7" ht="9">
      <c r="C107" s="54"/>
      <c r="D107" s="54"/>
      <c r="E107" s="98" t="s">
        <v>39</v>
      </c>
      <c r="F107" s="99"/>
      <c r="G107" s="100"/>
    </row>
    <row r="108" spans="3:7" ht="9">
      <c r="C108" s="54"/>
      <c r="D108" s="54"/>
      <c r="E108" s="91" t="s">
        <v>0</v>
      </c>
      <c r="F108" s="92"/>
      <c r="G108" s="55">
        <f>PRODUCT(G110/1.2)</f>
        <v>81726.66666666667</v>
      </c>
    </row>
    <row r="109" spans="3:7" ht="9">
      <c r="C109" s="54"/>
      <c r="D109" s="54"/>
      <c r="E109" s="91" t="s">
        <v>109</v>
      </c>
      <c r="F109" s="92"/>
      <c r="G109" s="55">
        <f>SUM(G110-G108)</f>
        <v>16345.333333333328</v>
      </c>
    </row>
    <row r="110" spans="4:7" ht="9">
      <c r="D110" s="54"/>
      <c r="E110" s="93" t="s">
        <v>23</v>
      </c>
      <c r="F110" s="94"/>
      <c r="G110" s="56">
        <f>SUM(G11:G104)</f>
        <v>98072</v>
      </c>
    </row>
    <row r="111" spans="1:7" ht="9">
      <c r="A111" s="60" t="s">
        <v>103</v>
      </c>
      <c r="G111" s="58"/>
    </row>
    <row r="112" spans="1:7" ht="9">
      <c r="A112" s="61" t="s">
        <v>40</v>
      </c>
      <c r="G112" s="58"/>
    </row>
    <row r="113" spans="1:7" ht="9">
      <c r="A113" s="62" t="s">
        <v>38</v>
      </c>
      <c r="G113" s="58"/>
    </row>
    <row r="114" spans="1:7" ht="9">
      <c r="A114" s="62"/>
      <c r="G114" s="58"/>
    </row>
    <row r="115" spans="1:7" ht="18">
      <c r="A115" s="61" t="s">
        <v>102</v>
      </c>
      <c r="G115" s="58"/>
    </row>
    <row r="116" spans="1:7" ht="9">
      <c r="A116" s="63"/>
      <c r="G116" s="58"/>
    </row>
    <row r="117" ht="9">
      <c r="G117" s="58"/>
    </row>
    <row r="118" spans="5:7" ht="9">
      <c r="E118" s="59"/>
      <c r="G118" s="58"/>
    </row>
    <row r="119" spans="5:7" ht="9">
      <c r="E119" s="59"/>
      <c r="G119" s="58"/>
    </row>
    <row r="120" ht="9">
      <c r="G120" s="58"/>
    </row>
    <row r="121" ht="9">
      <c r="G121" s="58"/>
    </row>
    <row r="122" ht="9">
      <c r="G122" s="58"/>
    </row>
    <row r="123" spans="1:7" ht="9">
      <c r="A123" s="6"/>
      <c r="G123" s="58"/>
    </row>
    <row r="124" spans="1:7" ht="9">
      <c r="A124" s="6"/>
      <c r="G124" s="58"/>
    </row>
    <row r="125" spans="1:7" ht="9">
      <c r="A125" s="6"/>
      <c r="G125" s="58"/>
    </row>
    <row r="126" spans="1:7" ht="9">
      <c r="A126" s="6"/>
      <c r="G126" s="58"/>
    </row>
    <row r="127" spans="1:7" ht="9">
      <c r="A127" s="6"/>
      <c r="G127" s="58"/>
    </row>
    <row r="128" spans="1:7" ht="9">
      <c r="A128" s="6"/>
      <c r="G128" s="58"/>
    </row>
    <row r="129" ht="9">
      <c r="G129" s="58"/>
    </row>
    <row r="130" ht="9">
      <c r="G130" s="58"/>
    </row>
    <row r="131" ht="9">
      <c r="G131" s="58"/>
    </row>
    <row r="132" ht="9">
      <c r="G132" s="58"/>
    </row>
    <row r="133" ht="9">
      <c r="G133" s="58"/>
    </row>
    <row r="134" ht="9">
      <c r="G134" s="58"/>
    </row>
    <row r="135" ht="9">
      <c r="G135" s="58"/>
    </row>
    <row r="136" ht="9">
      <c r="G136" s="58"/>
    </row>
    <row r="137" ht="9">
      <c r="G137" s="58"/>
    </row>
    <row r="138" ht="9">
      <c r="G138" s="58"/>
    </row>
    <row r="139" ht="9">
      <c r="G139" s="58"/>
    </row>
    <row r="140" ht="9">
      <c r="G140" s="58"/>
    </row>
    <row r="141" ht="9">
      <c r="G141" s="58"/>
    </row>
    <row r="142" ht="9">
      <c r="G142" s="58"/>
    </row>
    <row r="143" ht="9">
      <c r="G143" s="58"/>
    </row>
    <row r="144" ht="9">
      <c r="G144" s="58"/>
    </row>
    <row r="145" ht="9">
      <c r="G145" s="58"/>
    </row>
    <row r="146" ht="9">
      <c r="G146" s="58"/>
    </row>
    <row r="147" ht="9">
      <c r="G147" s="58"/>
    </row>
    <row r="148" ht="9">
      <c r="G148" s="58"/>
    </row>
    <row r="149" ht="9">
      <c r="G149" s="58"/>
    </row>
    <row r="150" ht="9">
      <c r="G150" s="58"/>
    </row>
    <row r="151" ht="9">
      <c r="G151" s="58"/>
    </row>
    <row r="152" ht="9">
      <c r="G152" s="58"/>
    </row>
    <row r="153" ht="9">
      <c r="G153" s="58"/>
    </row>
    <row r="154" ht="9">
      <c r="G154" s="58"/>
    </row>
    <row r="155" ht="9">
      <c r="G155" s="58"/>
    </row>
    <row r="156" ht="9">
      <c r="G156" s="58"/>
    </row>
  </sheetData>
  <sheetProtection formatCells="0" formatColumns="0" formatRows="0" insertColumns="0" insertRows="0" insertHyperlinks="0" deleteColumns="0" deleteRows="0" autoFilter="0" pivotTables="0"/>
  <mergeCells count="17">
    <mergeCell ref="E108:F108"/>
    <mergeCell ref="E109:F109"/>
    <mergeCell ref="E110:F110"/>
    <mergeCell ref="B2:D2"/>
    <mergeCell ref="F2:G2"/>
    <mergeCell ref="E107:G107"/>
    <mergeCell ref="F106:G106"/>
    <mergeCell ref="A71:D71"/>
    <mergeCell ref="B25:D25"/>
    <mergeCell ref="F25:G25"/>
    <mergeCell ref="A78:C78"/>
    <mergeCell ref="A1:G1"/>
    <mergeCell ref="F6:G6"/>
    <mergeCell ref="E11:F11"/>
    <mergeCell ref="B11:D11"/>
    <mergeCell ref="C10:D10"/>
    <mergeCell ref="A12:E12"/>
  </mergeCells>
  <printOptions/>
  <pageMargins left="0.72" right="0.04" top="0.36" bottom="0.08" header="0.15748031496062992" footer="0.11811023622047245"/>
  <pageSetup fitToHeight="2" fitToWidth="1" horizontalDpi="600" verticalDpi="600" orientation="portrait" paperSize="9" scale="8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AEROSPOOL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Finesse Max</dc:creator>
  <cp:keywords/>
  <dc:description/>
  <cp:lastModifiedBy>marc seretti</cp:lastModifiedBy>
  <cp:lastPrinted>2014-02-24T13:05:54Z</cp:lastPrinted>
  <dcterms:created xsi:type="dcterms:W3CDTF">2003-01-26T10:51:03Z</dcterms:created>
  <dcterms:modified xsi:type="dcterms:W3CDTF">2015-03-11T16:48:58Z</dcterms:modified>
  <cp:category/>
  <cp:version/>
  <cp:contentType/>
  <cp:contentStatus/>
</cp:coreProperties>
</file>